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lcuri\Desktop\EEFF PUBLICACION\"/>
    </mc:Choice>
  </mc:AlternateContent>
  <xr:revisionPtr revIDLastSave="0" documentId="8_{A2A16596-A07B-4D3E-BFFA-392C6E46F840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Anuales" sheetId="19" state="hidden" r:id="rId1"/>
    <sheet name="PUBLICACION" sheetId="20" r:id="rId2"/>
    <sheet name="Junio" sheetId="7" state="hidden" r:id="rId3"/>
  </sheets>
  <definedNames>
    <definedName name="_xlnm.Print_Area" localSheetId="0">Anuales!$B$6:$J$88</definedName>
    <definedName name="_xlnm.Print_Area" localSheetId="2">Junio!$B$6:$M$56</definedName>
    <definedName name="_xlnm.Print_Area" localSheetId="1">PUBLICACION!$B$5:$Q$56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0" l="1"/>
  <c r="D37" i="20"/>
  <c r="E22" i="20" l="1"/>
  <c r="P44" i="20" l="1"/>
  <c r="P40" i="20"/>
  <c r="P37" i="20"/>
  <c r="P35" i="20"/>
  <c r="P30" i="20"/>
  <c r="P24" i="20"/>
  <c r="P23" i="20" s="1"/>
  <c r="P20" i="20"/>
  <c r="E47" i="20"/>
  <c r="E45" i="20"/>
  <c r="M17" i="20"/>
  <c r="E25" i="20"/>
  <c r="H52" i="20"/>
  <c r="K52" i="20"/>
  <c r="P32" i="20" l="1"/>
  <c r="P34" i="20" s="1"/>
  <c r="P39" i="20" s="1"/>
  <c r="P43" i="20" s="1"/>
  <c r="P49" i="20" s="1"/>
  <c r="P51" i="20" s="1"/>
  <c r="P53" i="20" s="1"/>
  <c r="P55" i="20" s="1"/>
  <c r="M36" i="20" s="1"/>
  <c r="M10" i="20" l="1"/>
  <c r="M22" i="20" s="1"/>
  <c r="E42" i="20" l="1"/>
  <c r="D42" i="20"/>
  <c r="E39" i="20"/>
  <c r="D39" i="20"/>
  <c r="M23" i="20"/>
  <c r="E20" i="20"/>
  <c r="E14" i="20"/>
  <c r="E10" i="20"/>
  <c r="E30" i="20" l="1"/>
  <c r="D43" i="20"/>
  <c r="E43" i="20"/>
  <c r="E53" i="20" s="1"/>
  <c r="M30" i="20"/>
  <c r="I79" i="19"/>
  <c r="I75" i="19"/>
  <c r="I72" i="19"/>
  <c r="I73" i="19" s="1"/>
  <c r="H72" i="19"/>
  <c r="H73" i="19" s="1"/>
  <c r="I68" i="19"/>
  <c r="H68" i="19"/>
  <c r="I82" i="19" l="1"/>
  <c r="M42" i="20"/>
  <c r="E80" i="19"/>
  <c r="E74" i="19"/>
  <c r="E70" i="19"/>
  <c r="E67" i="19"/>
  <c r="E64" i="19"/>
  <c r="E56" i="19"/>
  <c r="E55" i="19" s="1"/>
  <c r="E52" i="19"/>
  <c r="I38" i="19"/>
  <c r="I29" i="19"/>
  <c r="I21" i="19"/>
  <c r="I11" i="19"/>
  <c r="E39" i="19"/>
  <c r="E35" i="19"/>
  <c r="E32" i="19"/>
  <c r="E23" i="19"/>
  <c r="E11" i="19"/>
  <c r="D80" i="19"/>
  <c r="D74" i="19"/>
  <c r="D70" i="19"/>
  <c r="D67" i="19"/>
  <c r="D64" i="19"/>
  <c r="D56" i="19"/>
  <c r="D55" i="19" s="1"/>
  <c r="D52" i="19"/>
  <c r="D39" i="19"/>
  <c r="H38" i="19"/>
  <c r="D35" i="19"/>
  <c r="D32" i="19"/>
  <c r="H29" i="19"/>
  <c r="D23" i="19"/>
  <c r="H21" i="19"/>
  <c r="H36" i="19" s="1"/>
  <c r="H11" i="19"/>
  <c r="D11" i="19"/>
  <c r="E61" i="19" l="1"/>
  <c r="E63" i="19" s="1"/>
  <c r="E69" i="19" s="1"/>
  <c r="E73" i="19" s="1"/>
  <c r="E79" i="19" s="1"/>
  <c r="E83" i="19" s="1"/>
  <c r="E85" i="19" s="1"/>
  <c r="E87" i="19" s="1"/>
  <c r="I52" i="19" s="1"/>
  <c r="I58" i="19" s="1"/>
  <c r="H45" i="19"/>
  <c r="I36" i="19"/>
  <c r="I45" i="19" s="1"/>
  <c r="D45" i="19"/>
  <c r="E45" i="19"/>
  <c r="D61" i="19"/>
  <c r="D63" i="19" s="1"/>
  <c r="D69" i="19" s="1"/>
  <c r="D73" i="19" s="1"/>
  <c r="D79" i="19" s="1"/>
  <c r="D83" i="19" s="1"/>
  <c r="D85" i="19" s="1"/>
  <c r="D87" i="19" s="1"/>
  <c r="H52" i="19" s="1"/>
  <c r="H58" i="19" s="1"/>
  <c r="E52" i="20" l="1"/>
  <c r="E55" i="20" l="1"/>
  <c r="E54" i="20"/>
</calcChain>
</file>

<file path=xl/sharedStrings.xml><?xml version="1.0" encoding="utf-8"?>
<sst xmlns="http://schemas.openxmlformats.org/spreadsheetml/2006/main" count="476" uniqueCount="235">
  <si>
    <t>Total</t>
  </si>
  <si>
    <t>MARGEN FINANCIERO BRUTO</t>
  </si>
  <si>
    <t>MARGEN FINANCIERO NETO</t>
  </si>
  <si>
    <t>INGRESOS POR SERVICIOS FINANCIEROS</t>
  </si>
  <si>
    <t>Ingresos Diversos</t>
  </si>
  <si>
    <t>GASTOS POR SERVICIOS FINANCIEROS</t>
  </si>
  <si>
    <t>Gastos Diversos</t>
  </si>
  <si>
    <t>MARGEN OPERACIONAL</t>
  </si>
  <si>
    <t>GASTOS DE ADMINISTRACION</t>
  </si>
  <si>
    <t>Gastos por Servicios Recibidos de Terceros</t>
  </si>
  <si>
    <t>Impuestos y Contribuciones</t>
  </si>
  <si>
    <t>MARGEN OPERACIONAL NETO</t>
  </si>
  <si>
    <t>OTROS INGRESOS Y GASTOS</t>
  </si>
  <si>
    <t>RESULTADO NETO DEL EJERCICIO</t>
  </si>
  <si>
    <t>ACTIVO</t>
  </si>
  <si>
    <t>DISPONIBLE</t>
  </si>
  <si>
    <t>Caja</t>
  </si>
  <si>
    <t>CARTERA DE CREDITOS</t>
  </si>
  <si>
    <t>Cartera de Creditos Vigentes</t>
  </si>
  <si>
    <t>Cartera de Creditos Refinanciados</t>
  </si>
  <si>
    <t>Cartera de Creditos Vencidos</t>
  </si>
  <si>
    <t>Cartera de Creditos en Cobranza Judicial</t>
  </si>
  <si>
    <t>CUENTAS POR COBRAR</t>
  </si>
  <si>
    <t>Otras Cuentas por Cobrar</t>
  </si>
  <si>
    <t>Bienes Recibidos en Pago y Adjudicados</t>
  </si>
  <si>
    <t>OTROS ACTIVOS</t>
  </si>
  <si>
    <t>Banco Central de Reserva del Perú</t>
  </si>
  <si>
    <t>OBLIGACIONES CON EL PUBLICO</t>
  </si>
  <si>
    <t>Obligaciones a la Vista</t>
  </si>
  <si>
    <t>Obligaciones por Cuenta de Ahorro</t>
  </si>
  <si>
    <t>Obligaciones por Cuenta a Plazo</t>
  </si>
  <si>
    <t>Otras Obligaciones</t>
  </si>
  <si>
    <t>CUENTAS POR PAGAR</t>
  </si>
  <si>
    <t>PROVISIONES</t>
  </si>
  <si>
    <t>Provision para Creditos Contingentes</t>
  </si>
  <si>
    <t>PATRIMONIO</t>
  </si>
  <si>
    <t>Capital Social</t>
  </si>
  <si>
    <t>Capital Adicional</t>
  </si>
  <si>
    <t>Reservas</t>
  </si>
  <si>
    <t>Resultados Acumulados</t>
  </si>
  <si>
    <t>Resultado Neto del Ejercicio</t>
  </si>
  <si>
    <t>TOTAL DEL PASIVO Y PATRIMONIO</t>
  </si>
  <si>
    <t>PASIVO Y PATRIMONIO</t>
  </si>
  <si>
    <t>Gastos de Personal y Directorio</t>
  </si>
  <si>
    <t>(En miles de nuevos soles)</t>
  </si>
  <si>
    <t>Otras Disponibilidades</t>
  </si>
  <si>
    <t>DETALLE</t>
  </si>
  <si>
    <t>IMPUESTO A LA RENTA</t>
  </si>
  <si>
    <t>( En Miles de Nuevos Soles)</t>
  </si>
  <si>
    <t xml:space="preserve">                         (En Miles de Nuevos Soles)</t>
  </si>
  <si>
    <t>Bancos y otras Empresas del Sist. Finan. País</t>
  </si>
  <si>
    <t xml:space="preserve">                                                                                                                                                                   EDPYME MICASITA S.A. </t>
  </si>
  <si>
    <t>OTROS PASIVOS</t>
  </si>
  <si>
    <t>REPORTE Nº 2-D</t>
  </si>
  <si>
    <t>(I) Requerimiento de Patrimonio Efectivo por Riesgo de Crédito:</t>
  </si>
  <si>
    <t>APR</t>
  </si>
  <si>
    <t>Total Requerimiento de Patrimonio Efectivo por Riesgo de Crédito</t>
  </si>
  <si>
    <t>(II) Requerimiento de Patrimonio por Riesgo de Mercado:</t>
  </si>
  <si>
    <t>Método Estándar</t>
  </si>
  <si>
    <t>Riesgo Cambiario</t>
  </si>
  <si>
    <t>Total Requerimiento de Patrimonio Efectivo por Riesgo de Mercado</t>
  </si>
  <si>
    <t>(III) Requerimiento de Patrimonio por Riesgo Operacional:</t>
  </si>
  <si>
    <t>Método del Indicador Básico</t>
  </si>
  <si>
    <t>Total Requerimiento de Patrimonio Efectivo por Riesgo Operacional</t>
  </si>
  <si>
    <t>(IV) Requerimiento de Patrimonio Efectivo Total:</t>
  </si>
  <si>
    <t>(V)Patrimonio Efectivo:</t>
  </si>
  <si>
    <t>Total Patrimonio Efectivo de Nivel 1</t>
  </si>
  <si>
    <t>Asignado a cubrir riesgo de crédito</t>
  </si>
  <si>
    <t>Asignado a cubrir riesgo de mercado</t>
  </si>
  <si>
    <t>Asignado a cubrir riesgo operacional</t>
  </si>
  <si>
    <t>Total Patrimonio Efectivo de Nivel 2</t>
  </si>
  <si>
    <t>Total Patrimonio Efectivo de Nivel 3</t>
  </si>
  <si>
    <t>Total Patrimonio Efectivo</t>
  </si>
  <si>
    <t>(VI)Ratio de Capital Global (%):</t>
  </si>
  <si>
    <t xml:space="preserve">                           Operacional y Cálculo del Límite Global</t>
  </si>
  <si>
    <t xml:space="preserve">      Requerimientos de Patrimonio Efectivo por Riesgos de Crédito, Mercado y</t>
  </si>
  <si>
    <t xml:space="preserve">                  CONTRATOS DE FINANCIAMIENTO CON GARANTIA DE</t>
  </si>
  <si>
    <t xml:space="preserve">                                         CARTERA CREDITICIA</t>
  </si>
  <si>
    <r>
      <t>(Artículos 186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al 194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, artículo 199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y Vigésima Cuarta Disposición</t>
    </r>
  </si>
  <si>
    <r>
      <t>Transitoria de la Ley general N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. 26702</t>
    </r>
  </si>
  <si>
    <t>RUC: 20511904162</t>
  </si>
  <si>
    <t>IMPUESTO DIFERIDO</t>
  </si>
  <si>
    <t>IMPUESTOS CORRIENTES</t>
  </si>
  <si>
    <t>ADEUDOS Y OBLIGACIONES FINANCIERAS</t>
  </si>
  <si>
    <t>Adeudos y Obligaciones con Emp. Del exterior</t>
  </si>
  <si>
    <t>Adeudos y Obligaciones con Emp. e Inst.Financi.</t>
  </si>
  <si>
    <t>MARGEN FINANCIERO NETO DE ING. Y GAST.</t>
  </si>
  <si>
    <t>VALUACIÓN DE ACTIVOS Y AMORTIZACIONES</t>
  </si>
  <si>
    <t>Provisiones para Crédtios Indirectos</t>
  </si>
  <si>
    <t>RESUL. EJERC. ANTES DE IMP. A LA RENTA</t>
  </si>
  <si>
    <t>INVERSIONES A VALOR RAZONABLE CON CAMBIO EN R</t>
  </si>
  <si>
    <t>Instrumentos de Capital</t>
  </si>
  <si>
    <t>Instrumentos de Deuda</t>
  </si>
  <si>
    <t>Cartera de Creditos Reestructurados</t>
  </si>
  <si>
    <t>DERIVADOS PARA NEGOCIACIÓN</t>
  </si>
  <si>
    <t xml:space="preserve">      Contraparte                                   Plazo Contrato                  Cartera en Garantia</t>
  </si>
  <si>
    <t xml:space="preserve">      Legislacion                                     Jurisdicción                      Líneas</t>
  </si>
  <si>
    <t xml:space="preserve">      Peruana                                           Lima                                    Mivivienda</t>
  </si>
  <si>
    <t>AL 30 de Junio del 2,013</t>
  </si>
  <si>
    <t>Del 01 de Enero al 30 de Junio del 2,013</t>
  </si>
  <si>
    <t>Inversiones en Commodities</t>
  </si>
  <si>
    <t>DERIVADOS DE COBERTURA</t>
  </si>
  <si>
    <t>Bienes Realizables</t>
  </si>
  <si>
    <t>PARTICIPACIONES</t>
  </si>
  <si>
    <t>Subsidirias</t>
  </si>
  <si>
    <t>Otras</t>
  </si>
  <si>
    <t>ACTIVO INTANGIBLE</t>
  </si>
  <si>
    <t>Plusvalía</t>
  </si>
  <si>
    <t>Otros Activos Intangibles</t>
  </si>
  <si>
    <t>INVERSIONES DISPONIBLES PARA LA VENTA</t>
  </si>
  <si>
    <t>Instrumentos Representativos de Capital</t>
  </si>
  <si>
    <t>Instrumentos Representativos de Deuda</t>
  </si>
  <si>
    <t>INMUEBLES MOBILIARIO Y EQUIPO</t>
  </si>
  <si>
    <t>DEPOSITOS DE EMPRESAS DEL SISTEMA FINAN</t>
  </si>
  <si>
    <t>Depósitos a la Vista</t>
  </si>
  <si>
    <t>Depósitos de Ahorro</t>
  </si>
  <si>
    <t>Depósitos a Plazo</t>
  </si>
  <si>
    <t>Adeudos y Obligaciones con el Banco Central de Reserva del Per</t>
  </si>
  <si>
    <t>Valores y Títulos</t>
  </si>
  <si>
    <t>Provision para Litigios y demandas</t>
  </si>
  <si>
    <t>Otros</t>
  </si>
  <si>
    <t>TOTAL DEL ACTIVO</t>
  </si>
  <si>
    <t>TOTAL DEL PASIVO</t>
  </si>
  <si>
    <t>Ajustes al Patrimonio</t>
  </si>
  <si>
    <t>FONDOS INTERBANCARIOS</t>
  </si>
  <si>
    <t xml:space="preserve">INVERSIONES A VENCIMIENTO </t>
  </si>
  <si>
    <t>- S/....Provisiones para Créditos.....</t>
  </si>
  <si>
    <t>Cuenta por cobrar por Bienes y Servicios y Fideicomisos</t>
  </si>
  <si>
    <t>BIENES REALIZ. REC. EN PAGO Y ADJUDICADOS</t>
  </si>
  <si>
    <t>ACTIVOS NO CORRIENTES MANTENIDOS PARA LA VENTA</t>
  </si>
  <si>
    <t>INGRESOS POR INTERESES</t>
  </si>
  <si>
    <t>Disponibles</t>
  </si>
  <si>
    <t>Cartera de Créditos Directos</t>
  </si>
  <si>
    <t>Cuentas por cobrar</t>
  </si>
  <si>
    <t>Otros Ingresos Financieros</t>
  </si>
  <si>
    <t>GASTOS POR INTERESES</t>
  </si>
  <si>
    <t>Obligaciones con el Público</t>
  </si>
  <si>
    <t>Fondos Interbancarios</t>
  </si>
  <si>
    <t>Adeudos y Obligac. Con el Banco Central de Reserva del Perú</t>
  </si>
  <si>
    <t>Adeudos y Obligac. Del Sistema Financiero del País</t>
  </si>
  <si>
    <t>Adeudos y Obligac. Con Inst. Financ. Del Exterior</t>
  </si>
  <si>
    <t>Otros Adeudos y obligaciones del Pais y del exterior</t>
  </si>
  <si>
    <t>Comisiones y Otros cargos por adeudos y obligaciones finan.</t>
  </si>
  <si>
    <t>Valores. Títulos y obligaciones en circulación</t>
  </si>
  <si>
    <t>Intereses de cuentas por pagar</t>
  </si>
  <si>
    <t>Resultado por operaciones de Cobertura</t>
  </si>
  <si>
    <t>Otros Gastos Financieros</t>
  </si>
  <si>
    <t>Provisiones para Crédtios Directos</t>
  </si>
  <si>
    <t>RESULTADO POR OPERACIONES FINANCIERAS(ROF)</t>
  </si>
  <si>
    <t>Utilidad-Pérdida en Diferencia de Cambio</t>
  </si>
  <si>
    <t>DEPRECIACIONES Y AMORTIZACIONES</t>
  </si>
  <si>
    <t>Otras Provisiones</t>
  </si>
  <si>
    <t>RESULTADO DE OPERACIÓN</t>
  </si>
  <si>
    <t>Provisiones para Incobrabilidad de cuentas por cob</t>
  </si>
  <si>
    <t xml:space="preserve">      COFIDE                                           Indefinido                            74,033</t>
  </si>
  <si>
    <t>Al 30 de Junio del 2,013</t>
  </si>
  <si>
    <t>RIESGOS Y COMPROMISOS CONTINGENTES</t>
  </si>
  <si>
    <t>ESTADO DE SITUACIÓN FINANCIERA</t>
  </si>
  <si>
    <t>ESTADO DE RESULTADOS</t>
  </si>
  <si>
    <t>Asociadas y participaciones en negocios co</t>
  </si>
  <si>
    <t>Otros Adeudos y Obligaciones del País y del Ex</t>
  </si>
  <si>
    <t xml:space="preserve">                                                                        DEPARTAMENTO DE CONTABILIDAD</t>
  </si>
  <si>
    <t>Adeudos y Obligaciones Financieras</t>
  </si>
  <si>
    <t>Depreciaciones y amortizaciones</t>
  </si>
  <si>
    <t>CONTRATOS DE FINANCIAMIENTO CON GARANTIA DE CARTERA CREDITICIA</t>
  </si>
  <si>
    <t>ESTADO DE RESULTADOS Y OTRO RESULTADO INTEGRAL</t>
  </si>
  <si>
    <t>RESULTADO INTEGRAL TOTAL DEL EJERCICIO</t>
  </si>
  <si>
    <t>Otro Resultado Integral:</t>
  </si>
  <si>
    <t>Diferencias de cambio al convertir negocios en el extranjero</t>
  </si>
  <si>
    <t>Iversiones disponibles para la venta</t>
  </si>
  <si>
    <t xml:space="preserve">Otro resultado Integral </t>
  </si>
  <si>
    <t>Cobertura de flujo de efectivo</t>
  </si>
  <si>
    <t>Otros Adeudos y Obligaciones Pasis y del Exterior</t>
  </si>
  <si>
    <t>Bancos y otras emp. del Sist. Finan. País</t>
  </si>
  <si>
    <t>INV. DISPONIBLES PARA LA VENTA</t>
  </si>
  <si>
    <t>Cta por cobrar Bienes, Servicios y Fideicomisos</t>
  </si>
  <si>
    <t>Adeudos y Obligaciones con el BCRP</t>
  </si>
  <si>
    <t>Adeudos y Obligaciones con Emp. e Inst.Finan.</t>
  </si>
  <si>
    <t>Adeudos y Obligac. Del Sistema Finan. del País</t>
  </si>
  <si>
    <t>Otros Adeudos y Obligaciones País y del Exterior</t>
  </si>
  <si>
    <t>RESULTADO POR OPE. FINANCIERAS (ROF)</t>
  </si>
  <si>
    <t>BIENES REALIZ. RECIB. EN PAGO Y ADJUDI.</t>
  </si>
  <si>
    <t>ACTIVOS NO CORRIENTES MANT. PARA VENT.</t>
  </si>
  <si>
    <t>INV. A VALOR RAZONABLE CAMBIO EN RESUL.</t>
  </si>
  <si>
    <t>DEPOSITOS EMP. SIST. FINAN. Y ORG. FINANC. INTER.</t>
  </si>
  <si>
    <t>Total Requerimiento de Patrim. Efectivo por Riesgo de Crédito</t>
  </si>
  <si>
    <t>Total Requerimiento de Patrim. Efectivo por Riesgo de Mercado</t>
  </si>
  <si>
    <t>Total Requerimiento de Patrim. Efectivo por Riesgo Operacional</t>
  </si>
  <si>
    <t>Bienes recibidos en pago</t>
  </si>
  <si>
    <t>Ingresos operaciones contingentes</t>
  </si>
  <si>
    <t>Prov. para Incobrabilidad de Cuentas por Cobrar</t>
  </si>
  <si>
    <t>SIN MOVIMIENTO</t>
  </si>
  <si>
    <t>DEPARTAMENTO DE CONTABILIDAD</t>
  </si>
  <si>
    <t>Requerimientos de Patrimonio Efectivo por Riesgos de Crédito, Mercado y</t>
  </si>
  <si>
    <t>Operacional y Cálculo del Límite Global</t>
  </si>
  <si>
    <t>(Expresado en miles de soles)</t>
  </si>
  <si>
    <t>(Expresado en miles de Soles)</t>
  </si>
  <si>
    <t>Otros gastos financieros</t>
  </si>
  <si>
    <t>Prov. para litigios y demandas</t>
  </si>
  <si>
    <t>Al 31 de Diciembre de 2020 y 2019</t>
  </si>
  <si>
    <t>Por los periodos terminados al 31 de diciembre 2020 y 2019</t>
  </si>
  <si>
    <t>Al 31 de Diciembre de 2020</t>
  </si>
  <si>
    <t>Subsidiarias</t>
  </si>
  <si>
    <t>Valores y títulos</t>
  </si>
  <si>
    <t xml:space="preserve">Valores títulos </t>
  </si>
  <si>
    <t>Comisiones y otros cargos por adeudos</t>
  </si>
  <si>
    <t>Cuentas por pagar</t>
  </si>
  <si>
    <t>Intereses por cuentas por pagar</t>
  </si>
  <si>
    <t>Ganancias (Pérdidas) en Participaciones</t>
  </si>
  <si>
    <t>Adeudos y Obligac. del país y del Exterior</t>
  </si>
  <si>
    <t>Concepto</t>
  </si>
  <si>
    <t>Contrap.</t>
  </si>
  <si>
    <t>Plazo</t>
  </si>
  <si>
    <t>Deuda</t>
  </si>
  <si>
    <t>Activos</t>
  </si>
  <si>
    <t>Legislac.</t>
  </si>
  <si>
    <t>Jurisdicc.</t>
  </si>
  <si>
    <t>PERÚ</t>
  </si>
  <si>
    <t>Cartera garantizada</t>
  </si>
  <si>
    <t>COFIDE</t>
  </si>
  <si>
    <t>-</t>
  </si>
  <si>
    <t xml:space="preserve">     Método del Indicador Básico</t>
  </si>
  <si>
    <t xml:space="preserve">     Riesgo Cambiario</t>
  </si>
  <si>
    <t>(VII)Ratio de Capital Global (%):</t>
  </si>
  <si>
    <t>(VI)Patrimonio Efectivo:</t>
  </si>
  <si>
    <t>(V)Patrimonio Efectivo asignado a cubrir Riesgo de Crédito, Mercado y Operacional</t>
  </si>
  <si>
    <t>Requerimiento de Colchones</t>
  </si>
  <si>
    <t>Requerimiento de patrimonio efectivo por riesgos adicionales</t>
  </si>
  <si>
    <t>Requerimiento por Riesgo por concentración individual, sectorial y regional</t>
  </si>
  <si>
    <t xml:space="preserve">     Total Requerimiento de Patrimonio Efectivo</t>
  </si>
  <si>
    <t xml:space="preserve">     Superávit (déficit) global de Patrimonio Efectivo</t>
  </si>
  <si>
    <t>REPORTE Nº 4-D RESUMEN DE REQUERIMIENTOS PATRIMONIALES</t>
  </si>
  <si>
    <t>Al 30 de septiembre de 2023</t>
  </si>
  <si>
    <t>Por el periodo terminado al 30 de septiembre 2023</t>
  </si>
  <si>
    <t>Al 30 de septiembre de 2023 (Expresado en miles de Soles)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</si>
</sst>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 ;[Red]\-#,##0.00\ "/>
    <numFmt numFmtId="165" formatCode="#,##0_ ;[Red]\-#,##0\ "/>
    <numFmt numFmtId="166" formatCode="#,##0_ ;\-#,##0\ "/>
    <numFmt numFmtId="167" formatCode="###,###,##0.00"/>
    <numFmt numFmtId="168" formatCode="#,##0.000000"/>
    <numFmt numFmtId="169" formatCode="_(* #,##0_);[Red]_(* \(#,##0\);_(* &quot;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0"/>
      <color theme="1"/>
      <name val="Arial Narrow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3" fillId="0" borderId="0"/>
    <xf numFmtId="0" fontId="2" fillId="0" borderId="0"/>
    <xf numFmtId="9" fontId="19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</cellStyleXfs>
  <cellXfs count="346">
    <xf numFmtId="0" fontId="0" fillId="0" borderId="0" xfId="0"/>
    <xf numFmtId="0" fontId="5" fillId="0" borderId="1" xfId="0" applyFont="1" applyBorder="1" applyAlignment="1">
      <alignment horizontal="center"/>
    </xf>
    <xf numFmtId="164" fontId="0" fillId="0" borderId="0" xfId="0" applyNumberFormat="1"/>
    <xf numFmtId="0" fontId="5" fillId="0" borderId="2" xfId="0" applyFont="1" applyBorder="1"/>
    <xf numFmtId="0" fontId="5" fillId="0" borderId="3" xfId="0" applyFont="1" applyBorder="1"/>
    <xf numFmtId="49" fontId="0" fillId="0" borderId="0" xfId="0" applyNumberFormat="1"/>
    <xf numFmtId="49" fontId="5" fillId="0" borderId="2" xfId="0" applyNumberFormat="1" applyFont="1" applyBorder="1"/>
    <xf numFmtId="49" fontId="7" fillId="0" borderId="6" xfId="0" applyNumberFormat="1" applyFont="1" applyBorder="1"/>
    <xf numFmtId="49" fontId="5" fillId="0" borderId="7" xfId="0" applyNumberFormat="1" applyFont="1" applyBorder="1"/>
    <xf numFmtId="49" fontId="5" fillId="0" borderId="10" xfId="0" applyNumberFormat="1" applyFont="1" applyBorder="1"/>
    <xf numFmtId="49" fontId="7" fillId="0" borderId="11" xfId="0" applyNumberFormat="1" applyFont="1" applyBorder="1"/>
    <xf numFmtId="165" fontId="7" fillId="0" borderId="2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7" fillId="0" borderId="15" xfId="0" applyNumberFormat="1" applyFont="1" applyBorder="1"/>
    <xf numFmtId="165" fontId="7" fillId="0" borderId="4" xfId="0" applyNumberFormat="1" applyFont="1" applyBorder="1"/>
    <xf numFmtId="165" fontId="5" fillId="0" borderId="2" xfId="0" applyNumberFormat="1" applyFont="1" applyBorder="1"/>
    <xf numFmtId="165" fontId="5" fillId="0" borderId="5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10" xfId="0" applyFont="1" applyBorder="1"/>
    <xf numFmtId="0" fontId="7" fillId="0" borderId="13" xfId="0" applyFont="1" applyBorder="1"/>
    <xf numFmtId="0" fontId="0" fillId="0" borderId="9" xfId="0" applyBorder="1"/>
    <xf numFmtId="0" fontId="0" fillId="0" borderId="7" xfId="0" applyBorder="1"/>
    <xf numFmtId="0" fontId="5" fillId="0" borderId="9" xfId="0" applyFont="1" applyBorder="1"/>
    <xf numFmtId="166" fontId="10" fillId="0" borderId="0" xfId="0" applyNumberFormat="1" applyFont="1"/>
    <xf numFmtId="0" fontId="5" fillId="0" borderId="0" xfId="0" applyFont="1"/>
    <xf numFmtId="166" fontId="11" fillId="0" borderId="0" xfId="0" applyNumberFormat="1" applyFont="1"/>
    <xf numFmtId="49" fontId="7" fillId="0" borderId="17" xfId="0" applyNumberFormat="1" applyFont="1" applyBorder="1"/>
    <xf numFmtId="0" fontId="7" fillId="0" borderId="17" xfId="0" applyFont="1" applyBorder="1"/>
    <xf numFmtId="0" fontId="7" fillId="0" borderId="11" xfId="0" applyFont="1" applyBorder="1"/>
    <xf numFmtId="0" fontId="5" fillId="0" borderId="18" xfId="0" applyFont="1" applyBorder="1"/>
    <xf numFmtId="0" fontId="0" fillId="0" borderId="8" xfId="0" applyBorder="1"/>
    <xf numFmtId="0" fontId="0" fillId="0" borderId="19" xfId="0" applyBorder="1"/>
    <xf numFmtId="0" fontId="8" fillId="0" borderId="18" xfId="0" applyFont="1" applyBorder="1"/>
    <xf numFmtId="0" fontId="7" fillId="0" borderId="0" xfId="0" applyFont="1"/>
    <xf numFmtId="49" fontId="5" fillId="0" borderId="16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49" fontId="7" fillId="0" borderId="4" xfId="0" applyNumberFormat="1" applyFont="1" applyBorder="1"/>
    <xf numFmtId="165" fontId="7" fillId="0" borderId="23" xfId="0" applyNumberFormat="1" applyFont="1" applyBorder="1"/>
    <xf numFmtId="165" fontId="7" fillId="0" borderId="17" xfId="0" applyNumberFormat="1" applyFont="1" applyBorder="1"/>
    <xf numFmtId="165" fontId="7" fillId="0" borderId="5" xfId="0" applyNumberFormat="1" applyFont="1" applyBorder="1"/>
    <xf numFmtId="0" fontId="7" fillId="0" borderId="6" xfId="0" applyFont="1" applyBorder="1"/>
    <xf numFmtId="0" fontId="7" fillId="0" borderId="23" xfId="0" applyFont="1" applyBorder="1"/>
    <xf numFmtId="165" fontId="7" fillId="0" borderId="25" xfId="0" applyNumberFormat="1" applyFont="1" applyBorder="1"/>
    <xf numFmtId="49" fontId="7" fillId="0" borderId="3" xfId="0" applyNumberFormat="1" applyFont="1" applyBorder="1"/>
    <xf numFmtId="0" fontId="0" fillId="0" borderId="24" xfId="0" applyBorder="1"/>
    <xf numFmtId="0" fontId="14" fillId="0" borderId="0" xfId="0" applyFont="1"/>
    <xf numFmtId="0" fontId="14" fillId="0" borderId="13" xfId="0" applyFont="1" applyBorder="1"/>
    <xf numFmtId="0" fontId="13" fillId="0" borderId="9" xfId="0" applyFont="1" applyBorder="1"/>
    <xf numFmtId="0" fontId="14" fillId="0" borderId="9" xfId="0" applyFont="1" applyBorder="1"/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3" fontId="13" fillId="0" borderId="0" xfId="0" applyNumberFormat="1" applyFont="1" applyAlignment="1">
      <alignment horizontal="right"/>
    </xf>
    <xf numFmtId="3" fontId="13" fillId="0" borderId="13" xfId="0" applyNumberFormat="1" applyFont="1" applyBorder="1"/>
    <xf numFmtId="3" fontId="14" fillId="0" borderId="0" xfId="0" applyNumberFormat="1" applyFont="1"/>
    <xf numFmtId="3" fontId="14" fillId="0" borderId="13" xfId="0" applyNumberFormat="1" applyFont="1" applyBorder="1"/>
    <xf numFmtId="3" fontId="13" fillId="0" borderId="0" xfId="0" applyNumberFormat="1" applyFont="1"/>
    <xf numFmtId="4" fontId="13" fillId="0" borderId="13" xfId="0" applyNumberFormat="1" applyFont="1" applyBorder="1"/>
    <xf numFmtId="0" fontId="14" fillId="0" borderId="7" xfId="0" applyFont="1" applyBorder="1" applyAlignment="1">
      <alignment vertical="center"/>
    </xf>
    <xf numFmtId="3" fontId="14" fillId="0" borderId="20" xfId="0" applyNumberFormat="1" applyFont="1" applyBorder="1" applyAlignment="1">
      <alignment vertical="center"/>
    </xf>
    <xf numFmtId="3" fontId="14" fillId="0" borderId="24" xfId="0" applyNumberFormat="1" applyFont="1" applyBorder="1" applyAlignment="1">
      <alignment vertical="center"/>
    </xf>
    <xf numFmtId="0" fontId="13" fillId="0" borderId="8" xfId="0" applyFont="1" applyBorder="1" applyAlignment="1">
      <alignment vertical="top"/>
    </xf>
    <xf numFmtId="0" fontId="14" fillId="0" borderId="18" xfId="0" applyFont="1" applyBorder="1"/>
    <xf numFmtId="0" fontId="14" fillId="0" borderId="19" xfId="0" applyFont="1" applyBorder="1"/>
    <xf numFmtId="0" fontId="14" fillId="0" borderId="20" xfId="0" applyFont="1" applyBorder="1"/>
    <xf numFmtId="0" fontId="14" fillId="0" borderId="24" xfId="0" applyFont="1" applyBorder="1"/>
    <xf numFmtId="0" fontId="14" fillId="0" borderId="0" xfId="0" applyFont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0" fontId="13" fillId="0" borderId="0" xfId="0" applyFont="1"/>
    <xf numFmtId="0" fontId="14" fillId="0" borderId="7" xfId="0" applyFont="1" applyBorder="1"/>
    <xf numFmtId="0" fontId="14" fillId="0" borderId="24" xfId="0" applyFont="1" applyBorder="1" applyAlignment="1">
      <alignment horizontal="center"/>
    </xf>
    <xf numFmtId="0" fontId="14" fillId="0" borderId="9" xfId="0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3" fontId="14" fillId="0" borderId="13" xfId="0" applyNumberFormat="1" applyFont="1" applyBorder="1" applyAlignment="1">
      <alignment vertical="center"/>
    </xf>
    <xf numFmtId="0" fontId="5" fillId="0" borderId="26" xfId="0" applyFont="1" applyBorder="1"/>
    <xf numFmtId="165" fontId="6" fillId="0" borderId="17" xfId="0" applyNumberFormat="1" applyFont="1" applyBorder="1"/>
    <xf numFmtId="0" fontId="0" fillId="0" borderId="4" xfId="0" applyBorder="1"/>
    <xf numFmtId="165" fontId="7" fillId="0" borderId="6" xfId="0" applyNumberFormat="1" applyFont="1" applyBorder="1"/>
    <xf numFmtId="165" fontId="7" fillId="0" borderId="11" xfId="0" applyNumberFormat="1" applyFont="1" applyBorder="1"/>
    <xf numFmtId="49" fontId="7" fillId="0" borderId="27" xfId="0" applyNumberFormat="1" applyFont="1" applyBorder="1"/>
    <xf numFmtId="49" fontId="7" fillId="0" borderId="28" xfId="0" applyNumberFormat="1" applyFont="1" applyBorder="1"/>
    <xf numFmtId="49" fontId="7" fillId="0" borderId="9" xfId="0" applyNumberFormat="1" applyFont="1" applyBorder="1"/>
    <xf numFmtId="49" fontId="7" fillId="0" borderId="29" xfId="0" applyNumberFormat="1" applyFont="1" applyBorder="1"/>
    <xf numFmtId="49" fontId="7" fillId="0" borderId="30" xfId="0" applyNumberFormat="1" applyFont="1" applyBorder="1"/>
    <xf numFmtId="0" fontId="7" fillId="0" borderId="4" xfId="0" applyFont="1" applyBorder="1"/>
    <xf numFmtId="165" fontId="5" fillId="0" borderId="3" xfId="0" applyNumberFormat="1" applyFont="1" applyBorder="1"/>
    <xf numFmtId="4" fontId="7" fillId="0" borderId="0" xfId="0" applyNumberFormat="1" applyFont="1"/>
    <xf numFmtId="166" fontId="12" fillId="0" borderId="0" xfId="0" applyNumberFormat="1" applyFont="1"/>
    <xf numFmtId="0" fontId="0" fillId="0" borderId="2" xfId="0" applyBorder="1"/>
    <xf numFmtId="0" fontId="13" fillId="0" borderId="2" xfId="0" applyFont="1" applyBorder="1"/>
    <xf numFmtId="0" fontId="14" fillId="0" borderId="2" xfId="0" applyFont="1" applyBorder="1"/>
    <xf numFmtId="49" fontId="7" fillId="0" borderId="23" xfId="0" applyNumberFormat="1" applyFont="1" applyBorder="1"/>
    <xf numFmtId="165" fontId="7" fillId="0" borderId="3" xfId="0" applyNumberFormat="1" applyFont="1" applyBorder="1"/>
    <xf numFmtId="0" fontId="0" fillId="0" borderId="16" xfId="0" applyBorder="1"/>
    <xf numFmtId="0" fontId="0" fillId="0" borderId="5" xfId="0" applyBorder="1"/>
    <xf numFmtId="49" fontId="5" fillId="0" borderId="5" xfId="0" applyNumberFormat="1" applyFont="1" applyBorder="1"/>
    <xf numFmtId="165" fontId="7" fillId="0" borderId="16" xfId="0" applyNumberFormat="1" applyFont="1" applyBorder="1"/>
    <xf numFmtId="0" fontId="13" fillId="0" borderId="9" xfId="0" applyFont="1" applyBorder="1" applyAlignment="1">
      <alignment vertical="top"/>
    </xf>
    <xf numFmtId="0" fontId="0" fillId="0" borderId="17" xfId="0" applyBorder="1"/>
    <xf numFmtId="0" fontId="5" fillId="0" borderId="31" xfId="0" applyFont="1" applyBorder="1"/>
    <xf numFmtId="0" fontId="7" fillId="0" borderId="29" xfId="0" applyFont="1" applyBorder="1"/>
    <xf numFmtId="0" fontId="7" fillId="0" borderId="27" xfId="0" applyFont="1" applyBorder="1"/>
    <xf numFmtId="0" fontId="7" fillId="0" borderId="9" xfId="0" applyFont="1" applyBorder="1"/>
    <xf numFmtId="0" fontId="7" fillId="0" borderId="16" xfId="0" applyFont="1" applyBorder="1"/>
    <xf numFmtId="0" fontId="5" fillId="0" borderId="8" xfId="0" applyFont="1" applyBorder="1"/>
    <xf numFmtId="0" fontId="0" fillId="0" borderId="13" xfId="0" applyBorder="1"/>
    <xf numFmtId="49" fontId="5" fillId="0" borderId="17" xfId="0" applyNumberFormat="1" applyFont="1" applyBorder="1"/>
    <xf numFmtId="49" fontId="7" fillId="0" borderId="16" xfId="0" applyNumberFormat="1" applyFont="1" applyBorder="1"/>
    <xf numFmtId="165" fontId="5" fillId="0" borderId="32" xfId="0" applyNumberFormat="1" applyFont="1" applyBorder="1"/>
    <xf numFmtId="3" fontId="7" fillId="0" borderId="17" xfId="0" applyNumberFormat="1" applyFont="1" applyBorder="1"/>
    <xf numFmtId="3" fontId="0" fillId="0" borderId="17" xfId="0" applyNumberFormat="1" applyBorder="1"/>
    <xf numFmtId="49" fontId="0" fillId="0" borderId="5" xfId="0" applyNumberFormat="1" applyBorder="1"/>
    <xf numFmtId="0" fontId="0" fillId="0" borderId="23" xfId="0" applyBorder="1"/>
    <xf numFmtId="0" fontId="7" fillId="2" borderId="0" xfId="0" applyFont="1" applyFill="1"/>
    <xf numFmtId="49" fontId="7" fillId="2" borderId="0" xfId="0" applyNumberFormat="1" applyFont="1" applyFill="1"/>
    <xf numFmtId="0" fontId="7" fillId="2" borderId="8" xfId="0" applyFont="1" applyFill="1" applyBorder="1"/>
    <xf numFmtId="0" fontId="8" fillId="2" borderId="18" xfId="0" applyFont="1" applyFill="1" applyBorder="1"/>
    <xf numFmtId="0" fontId="5" fillId="2" borderId="18" xfId="0" applyFont="1" applyFill="1" applyBorder="1"/>
    <xf numFmtId="0" fontId="7" fillId="2" borderId="9" xfId="0" applyFont="1" applyFill="1" applyBorder="1"/>
    <xf numFmtId="0" fontId="7" fillId="2" borderId="13" xfId="0" applyFont="1" applyFill="1" applyBorder="1"/>
    <xf numFmtId="0" fontId="7" fillId="2" borderId="37" xfId="0" applyFont="1" applyFill="1" applyBorder="1"/>
    <xf numFmtId="0" fontId="5" fillId="2" borderId="0" xfId="0" applyFont="1" applyFill="1"/>
    <xf numFmtId="0" fontId="16" fillId="2" borderId="37" xfId="2" applyFont="1" applyFill="1" applyBorder="1"/>
    <xf numFmtId="49" fontId="7" fillId="2" borderId="37" xfId="0" applyNumberFormat="1" applyFont="1" applyFill="1" applyBorder="1"/>
    <xf numFmtId="0" fontId="13" fillId="2" borderId="37" xfId="0" applyFont="1" applyFill="1" applyBorder="1"/>
    <xf numFmtId="0" fontId="13" fillId="2" borderId="0" xfId="0" applyFont="1" applyFill="1"/>
    <xf numFmtId="0" fontId="14" fillId="2" borderId="37" xfId="0" applyFont="1" applyFill="1" applyBorder="1"/>
    <xf numFmtId="3" fontId="14" fillId="2" borderId="38" xfId="0" applyNumberFormat="1" applyFont="1" applyFill="1" applyBorder="1"/>
    <xf numFmtId="4" fontId="7" fillId="2" borderId="0" xfId="0" applyNumberFormat="1" applyFont="1" applyFill="1"/>
    <xf numFmtId="0" fontId="14" fillId="2" borderId="0" xfId="0" applyFont="1" applyFill="1"/>
    <xf numFmtId="0" fontId="13" fillId="2" borderId="41" xfId="0" applyFont="1" applyFill="1" applyBorder="1"/>
    <xf numFmtId="0" fontId="13" fillId="2" borderId="42" xfId="0" applyFont="1" applyFill="1" applyBorder="1"/>
    <xf numFmtId="165" fontId="7" fillId="2" borderId="0" xfId="0" applyNumberFormat="1" applyFont="1" applyFill="1"/>
    <xf numFmtId="49" fontId="7" fillId="2" borderId="41" xfId="0" applyNumberFormat="1" applyFont="1" applyFill="1" applyBorder="1"/>
    <xf numFmtId="0" fontId="7" fillId="2" borderId="7" xfId="0" applyFont="1" applyFill="1" applyBorder="1"/>
    <xf numFmtId="0" fontId="7" fillId="2" borderId="24" xfId="0" applyFont="1" applyFill="1" applyBorder="1"/>
    <xf numFmtId="166" fontId="10" fillId="2" borderId="0" xfId="0" applyNumberFormat="1" applyFont="1" applyFill="1"/>
    <xf numFmtId="166" fontId="11" fillId="2" borderId="0" xfId="0" applyNumberFormat="1" applyFont="1" applyFill="1"/>
    <xf numFmtId="166" fontId="12" fillId="2" borderId="0" xfId="0" applyNumberFormat="1" applyFont="1" applyFill="1"/>
    <xf numFmtId="168" fontId="3" fillId="2" borderId="0" xfId="3" applyNumberFormat="1" applyFill="1"/>
    <xf numFmtId="0" fontId="18" fillId="2" borderId="0" xfId="4" applyFont="1" applyFill="1"/>
    <xf numFmtId="0" fontId="0" fillId="2" borderId="0" xfId="0" applyFill="1"/>
    <xf numFmtId="167" fontId="0" fillId="2" borderId="0" xfId="0" applyNumberFormat="1" applyFill="1"/>
    <xf numFmtId="168" fontId="0" fillId="2" borderId="0" xfId="0" applyNumberFormat="1" applyFill="1"/>
    <xf numFmtId="167" fontId="18" fillId="2" borderId="0" xfId="4" applyNumberFormat="1" applyFont="1" applyFill="1"/>
    <xf numFmtId="0" fontId="5" fillId="2" borderId="37" xfId="0" applyFont="1" applyFill="1" applyBorder="1"/>
    <xf numFmtId="49" fontId="5" fillId="2" borderId="37" xfId="0" applyNumberFormat="1" applyFont="1" applyFill="1" applyBorder="1"/>
    <xf numFmtId="49" fontId="5" fillId="2" borderId="39" xfId="0" applyNumberFormat="1" applyFont="1" applyFill="1" applyBorder="1"/>
    <xf numFmtId="165" fontId="7" fillId="2" borderId="45" xfId="0" applyNumberFormat="1" applyFont="1" applyFill="1" applyBorder="1"/>
    <xf numFmtId="0" fontId="5" fillId="2" borderId="47" xfId="0" applyFont="1" applyFill="1" applyBorder="1" applyAlignment="1">
      <alignment horizontal="center"/>
    </xf>
    <xf numFmtId="0" fontId="5" fillId="2" borderId="39" xfId="0" applyFont="1" applyFill="1" applyBorder="1"/>
    <xf numFmtId="0" fontId="7" fillId="2" borderId="39" xfId="0" applyFont="1" applyFill="1" applyBorder="1"/>
    <xf numFmtId="0" fontId="14" fillId="2" borderId="33" xfId="0" applyFont="1" applyFill="1" applyBorder="1"/>
    <xf numFmtId="0" fontId="13" fillId="2" borderId="39" xfId="0" applyFont="1" applyFill="1" applyBorder="1"/>
    <xf numFmtId="0" fontId="13" fillId="2" borderId="40" xfId="0" applyFont="1" applyFill="1" applyBorder="1"/>
    <xf numFmtId="0" fontId="5" fillId="2" borderId="41" xfId="0" applyFont="1" applyFill="1" applyBorder="1"/>
    <xf numFmtId="2" fontId="7" fillId="2" borderId="0" xfId="0" applyNumberFormat="1" applyFont="1" applyFill="1"/>
    <xf numFmtId="169" fontId="5" fillId="2" borderId="33" xfId="0" applyNumberFormat="1" applyFont="1" applyFill="1" applyBorder="1"/>
    <xf numFmtId="169" fontId="7" fillId="2" borderId="44" xfId="0" applyNumberFormat="1" applyFont="1" applyFill="1" applyBorder="1"/>
    <xf numFmtId="169" fontId="5" fillId="2" borderId="46" xfId="0" applyNumberFormat="1" applyFont="1" applyFill="1" applyBorder="1"/>
    <xf numFmtId="169" fontId="5" fillId="2" borderId="47" xfId="0" applyNumberFormat="1" applyFont="1" applyFill="1" applyBorder="1"/>
    <xf numFmtId="169" fontId="14" fillId="2" borderId="44" xfId="0" applyNumberFormat="1" applyFont="1" applyFill="1" applyBorder="1"/>
    <xf numFmtId="169" fontId="13" fillId="2" borderId="0" xfId="0" applyNumberFormat="1" applyFont="1" applyFill="1" applyAlignment="1">
      <alignment horizontal="center"/>
    </xf>
    <xf numFmtId="169" fontId="7" fillId="2" borderId="38" xfId="0" applyNumberFormat="1" applyFont="1" applyFill="1" applyBorder="1"/>
    <xf numFmtId="169" fontId="14" fillId="2" borderId="33" xfId="0" applyNumberFormat="1" applyFont="1" applyFill="1" applyBorder="1"/>
    <xf numFmtId="169" fontId="13" fillId="2" borderId="33" xfId="0" applyNumberFormat="1" applyFont="1" applyFill="1" applyBorder="1"/>
    <xf numFmtId="169" fontId="13" fillId="2" borderId="0" xfId="0" applyNumberFormat="1" applyFont="1" applyFill="1"/>
    <xf numFmtId="169" fontId="13" fillId="2" borderId="38" xfId="0" applyNumberFormat="1" applyFont="1" applyFill="1" applyBorder="1"/>
    <xf numFmtId="169" fontId="14" fillId="2" borderId="38" xfId="0" applyNumberFormat="1" applyFont="1" applyFill="1" applyBorder="1"/>
    <xf numFmtId="10" fontId="14" fillId="2" borderId="33" xfId="5" applyNumberFormat="1" applyFont="1" applyFill="1" applyBorder="1" applyAlignment="1"/>
    <xf numFmtId="0" fontId="17" fillId="2" borderId="0" xfId="0" applyFont="1" applyFill="1" applyAlignment="1">
      <alignment vertical="center"/>
    </xf>
    <xf numFmtId="0" fontId="5" fillId="2" borderId="0" xfId="0" applyFont="1" applyFill="1" applyAlignment="1">
      <alignment horizontal="right"/>
    </xf>
    <xf numFmtId="166" fontId="9" fillId="2" borderId="0" xfId="0" applyNumberFormat="1" applyFont="1" applyFill="1" applyAlignment="1">
      <alignment horizontal="center"/>
    </xf>
    <xf numFmtId="0" fontId="5" fillId="2" borderId="19" xfId="0" applyFont="1" applyFill="1" applyBorder="1"/>
    <xf numFmtId="166" fontId="9" fillId="2" borderId="13" xfId="0" applyNumberFormat="1" applyFont="1" applyFill="1" applyBorder="1" applyAlignment="1">
      <alignment horizontal="center"/>
    </xf>
    <xf numFmtId="166" fontId="10" fillId="2" borderId="13" xfId="0" applyNumberFormat="1" applyFont="1" applyFill="1" applyBorder="1"/>
    <xf numFmtId="166" fontId="12" fillId="2" borderId="13" xfId="0" applyNumberFormat="1" applyFont="1" applyFill="1" applyBorder="1"/>
    <xf numFmtId="49" fontId="7" fillId="2" borderId="20" xfId="0" applyNumberFormat="1" applyFont="1" applyFill="1" applyBorder="1"/>
    <xf numFmtId="0" fontId="7" fillId="2" borderId="20" xfId="0" applyFont="1" applyFill="1" applyBorder="1"/>
    <xf numFmtId="169" fontId="5" fillId="2" borderId="0" xfId="0" applyNumberFormat="1" applyFont="1" applyFill="1"/>
    <xf numFmtId="169" fontId="7" fillId="2" borderId="0" xfId="0" applyNumberFormat="1" applyFont="1" applyFill="1"/>
    <xf numFmtId="49" fontId="7" fillId="2" borderId="45" xfId="0" applyNumberFormat="1" applyFont="1" applyFill="1" applyBorder="1"/>
    <xf numFmtId="0" fontId="17" fillId="2" borderId="34" xfId="0" applyFont="1" applyFill="1" applyBorder="1" applyAlignment="1">
      <alignment horizontal="left"/>
    </xf>
    <xf numFmtId="0" fontId="17" fillId="2" borderId="0" xfId="0" applyFont="1" applyFill="1"/>
    <xf numFmtId="0" fontId="16" fillId="2" borderId="34" xfId="1" applyFont="1" applyFill="1" applyBorder="1"/>
    <xf numFmtId="169" fontId="13" fillId="2" borderId="45" xfId="0" applyNumberFormat="1" applyFont="1" applyFill="1" applyBorder="1" applyAlignment="1">
      <alignment horizontal="right"/>
    </xf>
    <xf numFmtId="0" fontId="13" fillId="2" borderId="43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8" fillId="2" borderId="0" xfId="0" applyFont="1" applyFill="1"/>
    <xf numFmtId="0" fontId="5" fillId="2" borderId="13" xfId="0" applyFont="1" applyFill="1" applyBorder="1"/>
    <xf numFmtId="0" fontId="5" fillId="2" borderId="44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0" fillId="2" borderId="36" xfId="6" applyFont="1" applyFill="1" applyBorder="1" applyAlignment="1">
      <alignment horizontal="center"/>
    </xf>
    <xf numFmtId="0" fontId="20" fillId="2" borderId="0" xfId="6" applyFont="1" applyFill="1" applyAlignment="1">
      <alignment horizontal="center"/>
    </xf>
    <xf numFmtId="0" fontId="20" fillId="2" borderId="38" xfId="6" applyFont="1" applyFill="1" applyBorder="1" applyAlignment="1">
      <alignment horizontal="center"/>
    </xf>
    <xf numFmtId="0" fontId="20" fillId="2" borderId="0" xfId="6" applyFont="1" applyFill="1" applyAlignment="1">
      <alignment horizontal="center" vertical="center"/>
    </xf>
    <xf numFmtId="0" fontId="20" fillId="2" borderId="41" xfId="6" applyFont="1" applyFill="1" applyBorder="1"/>
    <xf numFmtId="0" fontId="21" fillId="2" borderId="33" xfId="6" applyFont="1" applyFill="1" applyBorder="1"/>
    <xf numFmtId="169" fontId="20" fillId="2" borderId="33" xfId="6" applyNumberFormat="1" applyFont="1" applyFill="1" applyBorder="1" applyAlignment="1">
      <alignment horizontal="right"/>
    </xf>
    <xf numFmtId="0" fontId="20" fillId="2" borderId="37" xfId="6" applyFont="1" applyFill="1" applyBorder="1"/>
    <xf numFmtId="0" fontId="21" fillId="2" borderId="39" xfId="6" applyFont="1" applyFill="1" applyBorder="1"/>
    <xf numFmtId="169" fontId="21" fillId="2" borderId="33" xfId="6" applyNumberFormat="1" applyFont="1" applyFill="1" applyBorder="1"/>
    <xf numFmtId="169" fontId="20" fillId="2" borderId="33" xfId="6" applyNumberFormat="1" applyFont="1" applyFill="1" applyBorder="1"/>
    <xf numFmtId="169" fontId="21" fillId="2" borderId="40" xfId="6" applyNumberFormat="1" applyFont="1" applyFill="1" applyBorder="1"/>
    <xf numFmtId="0" fontId="21" fillId="2" borderId="45" xfId="6" applyFont="1" applyFill="1" applyBorder="1"/>
    <xf numFmtId="169" fontId="20" fillId="2" borderId="38" xfId="6" applyNumberFormat="1" applyFont="1" applyFill="1" applyBorder="1"/>
    <xf numFmtId="3" fontId="21" fillId="2" borderId="38" xfId="6" applyNumberFormat="1" applyFont="1" applyFill="1" applyBorder="1"/>
    <xf numFmtId="0" fontId="20" fillId="2" borderId="39" xfId="6" applyFont="1" applyFill="1" applyBorder="1"/>
    <xf numFmtId="3" fontId="20" fillId="2" borderId="40" xfId="6" applyNumberFormat="1" applyFont="1" applyFill="1" applyBorder="1"/>
    <xf numFmtId="0" fontId="21" fillId="2" borderId="37" xfId="6" applyFont="1" applyFill="1" applyBorder="1"/>
    <xf numFmtId="0" fontId="21" fillId="2" borderId="0" xfId="6" applyFont="1" applyFill="1"/>
    <xf numFmtId="169" fontId="21" fillId="2" borderId="38" xfId="6" applyNumberFormat="1" applyFont="1" applyFill="1" applyBorder="1"/>
    <xf numFmtId="0" fontId="22" fillId="2" borderId="48" xfId="6" applyFont="1" applyFill="1" applyBorder="1" applyAlignment="1">
      <alignment horizontal="center"/>
    </xf>
    <xf numFmtId="3" fontId="21" fillId="2" borderId="40" xfId="6" applyNumberFormat="1" applyFont="1" applyFill="1" applyBorder="1"/>
    <xf numFmtId="0" fontId="21" fillId="2" borderId="40" xfId="6" applyFont="1" applyFill="1" applyBorder="1"/>
    <xf numFmtId="0" fontId="20" fillId="2" borderId="40" xfId="6" applyFont="1" applyFill="1" applyBorder="1"/>
    <xf numFmtId="0" fontId="20" fillId="2" borderId="42" xfId="6" applyFont="1" applyFill="1" applyBorder="1"/>
    <xf numFmtId="10" fontId="21" fillId="2" borderId="33" xfId="9" applyNumberFormat="1" applyFont="1" applyFill="1" applyBorder="1" applyAlignment="1"/>
    <xf numFmtId="0" fontId="21" fillId="0" borderId="0" xfId="6" applyFont="1"/>
    <xf numFmtId="49" fontId="21" fillId="2" borderId="0" xfId="6" applyNumberFormat="1" applyFont="1" applyFill="1"/>
    <xf numFmtId="0" fontId="21" fillId="2" borderId="8" xfId="6" applyFont="1" applyFill="1" applyBorder="1"/>
    <xf numFmtId="0" fontId="21" fillId="2" borderId="18" xfId="6" applyFont="1" applyFill="1" applyBorder="1"/>
    <xf numFmtId="0" fontId="20" fillId="2" borderId="18" xfId="6" applyFont="1" applyFill="1" applyBorder="1"/>
    <xf numFmtId="0" fontId="21" fillId="2" borderId="9" xfId="6" applyFont="1" applyFill="1" applyBorder="1"/>
    <xf numFmtId="0" fontId="21" fillId="2" borderId="48" xfId="6" applyFont="1" applyFill="1" applyBorder="1"/>
    <xf numFmtId="0" fontId="20" fillId="2" borderId="33" xfId="6" applyFont="1" applyFill="1" applyBorder="1" applyAlignment="1">
      <alignment horizontal="center"/>
    </xf>
    <xf numFmtId="49" fontId="20" fillId="2" borderId="39" xfId="6" applyNumberFormat="1" applyFont="1" applyFill="1" applyBorder="1"/>
    <xf numFmtId="49" fontId="20" fillId="2" borderId="48" xfId="6" applyNumberFormat="1" applyFont="1" applyFill="1" applyBorder="1"/>
    <xf numFmtId="49" fontId="20" fillId="2" borderId="37" xfId="6" applyNumberFormat="1" applyFont="1" applyFill="1" applyBorder="1"/>
    <xf numFmtId="0" fontId="21" fillId="2" borderId="35" xfId="6" applyFont="1" applyFill="1" applyBorder="1"/>
    <xf numFmtId="169" fontId="20" fillId="0" borderId="47" xfId="6" applyNumberFormat="1" applyFont="1" applyBorder="1"/>
    <xf numFmtId="49" fontId="21" fillId="2" borderId="37" xfId="6" applyNumberFormat="1" applyFont="1" applyFill="1" applyBorder="1"/>
    <xf numFmtId="169" fontId="21" fillId="2" borderId="44" xfId="6" applyNumberFormat="1" applyFont="1" applyFill="1" applyBorder="1"/>
    <xf numFmtId="169" fontId="21" fillId="0" borderId="47" xfId="6" applyNumberFormat="1" applyFont="1" applyBorder="1"/>
    <xf numFmtId="169" fontId="21" fillId="0" borderId="45" xfId="6" applyNumberFormat="1" applyFont="1" applyBorder="1"/>
    <xf numFmtId="169" fontId="20" fillId="0" borderId="45" xfId="6" applyNumberFormat="1" applyFont="1" applyBorder="1"/>
    <xf numFmtId="169" fontId="21" fillId="0" borderId="44" xfId="6" applyNumberFormat="1" applyFont="1" applyBorder="1"/>
    <xf numFmtId="0" fontId="20" fillId="2" borderId="0" xfId="6" applyFont="1" applyFill="1"/>
    <xf numFmtId="169" fontId="21" fillId="0" borderId="33" xfId="6" applyNumberFormat="1" applyFont="1" applyBorder="1"/>
    <xf numFmtId="169" fontId="20" fillId="0" borderId="33" xfId="6" applyNumberFormat="1" applyFont="1" applyBorder="1"/>
    <xf numFmtId="169" fontId="20" fillId="2" borderId="47" xfId="6" applyNumberFormat="1" applyFont="1" applyFill="1" applyBorder="1"/>
    <xf numFmtId="0" fontId="21" fillId="2" borderId="41" xfId="6" applyFont="1" applyFill="1" applyBorder="1"/>
    <xf numFmtId="0" fontId="21" fillId="2" borderId="42" xfId="6" applyFont="1" applyFill="1" applyBorder="1"/>
    <xf numFmtId="0" fontId="20" fillId="2" borderId="44" xfId="6" applyFont="1" applyFill="1" applyBorder="1" applyAlignment="1">
      <alignment horizontal="center"/>
    </xf>
    <xf numFmtId="0" fontId="21" fillId="2" borderId="39" xfId="6" applyFont="1" applyFill="1" applyBorder="1" applyAlignment="1">
      <alignment horizontal="left"/>
    </xf>
    <xf numFmtId="169" fontId="21" fillId="2" borderId="48" xfId="6" applyNumberFormat="1" applyFont="1" applyFill="1" applyBorder="1"/>
    <xf numFmtId="0" fontId="21" fillId="2" borderId="48" xfId="6" applyFont="1" applyFill="1" applyBorder="1" applyAlignment="1">
      <alignment horizontal="center"/>
    </xf>
    <xf numFmtId="14" fontId="21" fillId="2" borderId="48" xfId="6" applyNumberFormat="1" applyFont="1" applyFill="1" applyBorder="1" applyAlignment="1">
      <alignment horizontal="center"/>
    </xf>
    <xf numFmtId="0" fontId="21" fillId="2" borderId="40" xfId="6" applyFont="1" applyFill="1" applyBorder="1" applyAlignment="1">
      <alignment horizontal="center"/>
    </xf>
    <xf numFmtId="169" fontId="20" fillId="2" borderId="45" xfId="6" applyNumberFormat="1" applyFont="1" applyFill="1" applyBorder="1" applyAlignment="1">
      <alignment horizontal="center" vertical="center"/>
    </xf>
    <xf numFmtId="0" fontId="21" fillId="2" borderId="20" xfId="6" applyFont="1" applyFill="1" applyBorder="1"/>
    <xf numFmtId="0" fontId="21" fillId="2" borderId="7" xfId="6" applyFont="1" applyFill="1" applyBorder="1"/>
    <xf numFmtId="0" fontId="20" fillId="2" borderId="37" xfId="7" applyFont="1" applyFill="1" applyBorder="1"/>
    <xf numFmtId="0" fontId="20" fillId="2" borderId="39" xfId="7" applyFont="1" applyFill="1" applyBorder="1"/>
    <xf numFmtId="169" fontId="20" fillId="2" borderId="40" xfId="6" applyNumberFormat="1" applyFont="1" applyFill="1" applyBorder="1"/>
    <xf numFmtId="0" fontId="20" fillId="2" borderId="39" xfId="8" applyFont="1" applyFill="1" applyBorder="1"/>
    <xf numFmtId="169" fontId="20" fillId="2" borderId="0" xfId="6" applyNumberFormat="1" applyFont="1" applyFill="1"/>
    <xf numFmtId="169" fontId="21" fillId="2" borderId="0" xfId="6" applyNumberFormat="1" applyFont="1" applyFill="1"/>
    <xf numFmtId="165" fontId="21" fillId="2" borderId="0" xfId="6" applyNumberFormat="1" applyFont="1" applyFill="1"/>
    <xf numFmtId="169" fontId="20" fillId="2" borderId="42" xfId="6" applyNumberFormat="1" applyFont="1" applyFill="1" applyBorder="1"/>
    <xf numFmtId="0" fontId="21" fillId="2" borderId="19" xfId="6" applyFont="1" applyFill="1" applyBorder="1"/>
    <xf numFmtId="0" fontId="21" fillId="2" borderId="13" xfId="6" applyFont="1" applyFill="1" applyBorder="1"/>
    <xf numFmtId="169" fontId="20" fillId="2" borderId="0" xfId="6" applyNumberFormat="1" applyFont="1" applyFill="1" applyAlignment="1">
      <alignment horizontal="center"/>
    </xf>
    <xf numFmtId="166" fontId="20" fillId="2" borderId="0" xfId="6" applyNumberFormat="1" applyFont="1" applyFill="1"/>
    <xf numFmtId="169" fontId="21" fillId="2" borderId="20" xfId="6" applyNumberFormat="1" applyFont="1" applyFill="1" applyBorder="1"/>
    <xf numFmtId="0" fontId="21" fillId="2" borderId="24" xfId="6" applyFont="1" applyFill="1" applyBorder="1"/>
    <xf numFmtId="49" fontId="20" fillId="0" borderId="34" xfId="6" applyNumberFormat="1" applyFont="1" applyBorder="1"/>
    <xf numFmtId="49" fontId="20" fillId="2" borderId="34" xfId="6" applyNumberFormat="1" applyFont="1" applyFill="1" applyBorder="1"/>
    <xf numFmtId="49" fontId="20" fillId="2" borderId="35" xfId="6" applyNumberFormat="1" applyFont="1" applyFill="1" applyBorder="1"/>
    <xf numFmtId="0" fontId="20" fillId="2" borderId="48" xfId="6" applyFont="1" applyFill="1" applyBorder="1" applyAlignment="1">
      <alignment horizontal="center"/>
    </xf>
    <xf numFmtId="0" fontId="20" fillId="2" borderId="48" xfId="6" applyFont="1" applyFill="1" applyBorder="1"/>
    <xf numFmtId="169" fontId="20" fillId="2" borderId="44" xfId="6" applyNumberFormat="1" applyFont="1" applyFill="1" applyBorder="1"/>
    <xf numFmtId="0" fontId="5" fillId="2" borderId="3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38" xfId="0" applyFont="1" applyFill="1" applyBorder="1" applyAlignment="1">
      <alignment horizontal="center"/>
    </xf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0" fontId="13" fillId="2" borderId="36" xfId="0" applyFont="1" applyFill="1" applyBorder="1" applyAlignment="1">
      <alignment horizontal="center"/>
    </xf>
    <xf numFmtId="0" fontId="17" fillId="2" borderId="37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38" xfId="0" applyFont="1" applyFill="1" applyBorder="1" applyAlignment="1">
      <alignment horizontal="center"/>
    </xf>
    <xf numFmtId="0" fontId="20" fillId="2" borderId="34" xfId="6" applyFont="1" applyFill="1" applyBorder="1" applyAlignment="1">
      <alignment horizontal="center"/>
    </xf>
    <xf numFmtId="0" fontId="20" fillId="2" borderId="35" xfId="6" applyFont="1" applyFill="1" applyBorder="1" applyAlignment="1">
      <alignment horizontal="center"/>
    </xf>
    <xf numFmtId="0" fontId="20" fillId="2" borderId="36" xfId="6" applyFont="1" applyFill="1" applyBorder="1" applyAlignment="1">
      <alignment horizontal="center"/>
    </xf>
    <xf numFmtId="0" fontId="20" fillId="2" borderId="37" xfId="6" applyFont="1" applyFill="1" applyBorder="1" applyAlignment="1">
      <alignment horizontal="center"/>
    </xf>
    <xf numFmtId="0" fontId="20" fillId="2" borderId="0" xfId="6" applyFont="1" applyFill="1" applyAlignment="1">
      <alignment horizontal="center"/>
    </xf>
    <xf numFmtId="0" fontId="20" fillId="2" borderId="38" xfId="6" applyFont="1" applyFill="1" applyBorder="1" applyAlignment="1">
      <alignment horizontal="center"/>
    </xf>
    <xf numFmtId="0" fontId="20" fillId="2" borderId="37" xfId="6" applyFont="1" applyFill="1" applyBorder="1" applyAlignment="1">
      <alignment horizontal="center" vertical="center"/>
    </xf>
    <xf numFmtId="0" fontId="20" fillId="2" borderId="0" xfId="6" applyFont="1" applyFill="1" applyAlignment="1">
      <alignment horizontal="center" vertical="center"/>
    </xf>
    <xf numFmtId="0" fontId="20" fillId="2" borderId="38" xfId="6" applyFont="1" applyFill="1" applyBorder="1" applyAlignment="1">
      <alignment horizontal="center" vertical="center"/>
    </xf>
    <xf numFmtId="0" fontId="20" fillId="2" borderId="43" xfId="6" applyFont="1" applyFill="1" applyBorder="1" applyAlignment="1">
      <alignment horizontal="center"/>
    </xf>
    <xf numFmtId="0" fontId="20" fillId="2" borderId="41" xfId="6" applyFont="1" applyFill="1" applyBorder="1" applyAlignment="1">
      <alignment horizontal="center"/>
    </xf>
    <xf numFmtId="0" fontId="20" fillId="2" borderId="42" xfId="6" applyFont="1" applyFill="1" applyBorder="1" applyAlignment="1">
      <alignment horizontal="center"/>
    </xf>
    <xf numFmtId="0" fontId="20" fillId="2" borderId="34" xfId="6" applyFont="1" applyFill="1" applyBorder="1" applyAlignment="1">
      <alignment horizontal="right" vertical="center"/>
    </xf>
    <xf numFmtId="0" fontId="20" fillId="2" borderId="35" xfId="6" applyFont="1" applyFill="1" applyBorder="1" applyAlignment="1">
      <alignment horizontal="right" vertical="center"/>
    </xf>
    <xf numFmtId="0" fontId="20" fillId="2" borderId="36" xfId="6" applyFont="1" applyFill="1" applyBorder="1" applyAlignment="1">
      <alignment horizontal="right" vertical="center"/>
    </xf>
    <xf numFmtId="0" fontId="20" fillId="2" borderId="41" xfId="6" applyFont="1" applyFill="1" applyBorder="1" applyAlignment="1">
      <alignment horizontal="right" vertical="center"/>
    </xf>
    <xf numFmtId="0" fontId="20" fillId="2" borderId="42" xfId="6" applyFont="1" applyFill="1" applyBorder="1" applyAlignment="1">
      <alignment horizontal="right" vertical="center"/>
    </xf>
    <xf numFmtId="0" fontId="20" fillId="2" borderId="43" xfId="6" applyFont="1" applyFill="1" applyBorder="1" applyAlignment="1">
      <alignment horizontal="right" vertical="center"/>
    </xf>
    <xf numFmtId="0" fontId="20" fillId="0" borderId="34" xfId="6" applyFont="1" applyBorder="1" applyAlignment="1">
      <alignment horizontal="center"/>
    </xf>
    <xf numFmtId="0" fontId="20" fillId="0" borderId="35" xfId="6" applyFont="1" applyBorder="1" applyAlignment="1">
      <alignment horizontal="center"/>
    </xf>
    <xf numFmtId="0" fontId="20" fillId="0" borderId="36" xfId="6" applyFont="1" applyBorder="1" applyAlignment="1">
      <alignment horizontal="center"/>
    </xf>
    <xf numFmtId="0" fontId="5" fillId="0" borderId="26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6" fontId="9" fillId="0" borderId="20" xfId="0" applyNumberFormat="1" applyFont="1" applyBorder="1" applyAlignment="1">
      <alignment horizontal="center"/>
    </xf>
  </cellXfs>
  <cellStyles count="10">
    <cellStyle name="Normal" xfId="0" builtinId="0"/>
    <cellStyle name="Normal 2" xfId="1" xr:uid="{00000000-0005-0000-0000-000002000000}"/>
    <cellStyle name="Normal 2 2" xfId="8" xr:uid="{00000000-0005-0000-0000-000003000000}"/>
    <cellStyle name="Normal 3" xfId="2" xr:uid="{00000000-0005-0000-0000-000004000000}"/>
    <cellStyle name="Normal 3 2" xfId="7" xr:uid="{00000000-0005-0000-0000-000005000000}"/>
    <cellStyle name="Normal 4" xfId="3" xr:uid="{00000000-0005-0000-0000-000006000000}"/>
    <cellStyle name="Normal 5" xfId="4" xr:uid="{00000000-0005-0000-0000-000007000000}"/>
    <cellStyle name="Normal 6" xfId="6" xr:uid="{00000000-0005-0000-0000-000008000000}"/>
    <cellStyle name="Porcentaje" xfId="5" builtinId="5"/>
    <cellStyle name="Porcentaje 2" xfId="9" xr:uid="{00000000-0005-0000-0000-00000A000000}"/>
  </cellStyles>
  <dxfs count="0"/>
  <tableStyles count="0" defaultTableStyle="TableStyleMedium9" defaultPivotStyle="PivotStyleLight16"/>
  <colors>
    <mruColors>
      <color rgb="FF66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3</xdr:row>
      <xdr:rowOff>27976</xdr:rowOff>
    </xdr:from>
    <xdr:to>
      <xdr:col>2</xdr:col>
      <xdr:colOff>1914524</xdr:colOff>
      <xdr:row>4</xdr:row>
      <xdr:rowOff>654294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37551"/>
          <a:ext cx="1809749" cy="6644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409014</xdr:colOff>
      <xdr:row>5</xdr:row>
      <xdr:rowOff>6161</xdr:rowOff>
    </xdr:from>
    <xdr:to>
      <xdr:col>15</xdr:col>
      <xdr:colOff>104485</xdr:colOff>
      <xdr:row>12</xdr:row>
      <xdr:rowOff>89646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49" y="1149161"/>
          <a:ext cx="3191706" cy="11816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5</xdr:row>
      <xdr:rowOff>38100</xdr:rowOff>
    </xdr:from>
    <xdr:to>
      <xdr:col>2</xdr:col>
      <xdr:colOff>895350</xdr:colOff>
      <xdr:row>5</xdr:row>
      <xdr:rowOff>238125</xdr:rowOff>
    </xdr:to>
    <xdr:pic>
      <xdr:nvPicPr>
        <xdr:cNvPr id="2" name="Picture 1" descr="C:\Documents and Settings\csilva\Mis documentos\logomail_01.gif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695325"/>
          <a:ext cx="7905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B3:V88"/>
  <sheetViews>
    <sheetView workbookViewId="0">
      <selection activeCell="K37" sqref="K37"/>
    </sheetView>
  </sheetViews>
  <sheetFormatPr baseColWidth="10" defaultColWidth="11.453125" defaultRowHeight="12.5" x14ac:dyDescent="0.25"/>
  <cols>
    <col min="1" max="1" width="5.08984375" style="115" customWidth="1"/>
    <col min="2" max="2" width="1.08984375" style="115" customWidth="1"/>
    <col min="3" max="3" width="54.08984375" style="116" customWidth="1"/>
    <col min="4" max="4" width="10.453125" style="116" customWidth="1"/>
    <col min="5" max="5" width="10.453125" style="115" customWidth="1"/>
    <col min="6" max="6" width="1.08984375" style="115" customWidth="1"/>
    <col min="7" max="7" width="54.08984375" style="115" customWidth="1"/>
    <col min="8" max="9" width="10.453125" style="115" customWidth="1"/>
    <col min="10" max="10" width="1.08984375" style="115" customWidth="1"/>
    <col min="11" max="11" width="44" style="115" customWidth="1"/>
    <col min="12" max="13" width="9.453125" style="115" customWidth="1"/>
    <col min="14" max="14" width="0.90625" style="115" customWidth="1"/>
    <col min="15" max="15" width="51.08984375" style="115" customWidth="1"/>
    <col min="16" max="17" width="9.453125" style="115" customWidth="1"/>
    <col min="18" max="18" width="0.54296875" style="115" customWidth="1"/>
    <col min="19" max="19" width="14.90625" style="115" bestFit="1" customWidth="1"/>
    <col min="20" max="21" width="11.453125" style="115"/>
    <col min="22" max="22" width="12.6328125" style="115" bestFit="1" customWidth="1"/>
    <col min="23" max="16384" width="11.453125" style="115"/>
  </cols>
  <sheetData>
    <row r="3" spans="2:17" ht="6.75" customHeight="1" x14ac:dyDescent="0.25">
      <c r="D3" s="158"/>
    </row>
    <row r="4" spans="2:17" ht="3" customHeight="1" thickBot="1" x14ac:dyDescent="0.3"/>
    <row r="5" spans="2:17" ht="54" customHeight="1" x14ac:dyDescent="0.35">
      <c r="B5" s="117"/>
      <c r="C5" s="118"/>
      <c r="D5" s="118"/>
      <c r="E5" s="119"/>
      <c r="F5" s="119"/>
      <c r="G5" s="119"/>
      <c r="H5" s="119"/>
      <c r="I5" s="119"/>
      <c r="J5" s="175"/>
    </row>
    <row r="6" spans="2:17" ht="12" customHeight="1" x14ac:dyDescent="0.35">
      <c r="B6" s="120"/>
      <c r="C6" s="190"/>
      <c r="D6" s="190"/>
      <c r="E6" s="123"/>
      <c r="F6" s="123"/>
      <c r="G6" s="123"/>
      <c r="H6" s="123"/>
      <c r="I6" s="123"/>
      <c r="J6" s="191"/>
      <c r="K6" s="123"/>
      <c r="L6" s="123"/>
      <c r="M6" s="123"/>
      <c r="N6" s="123"/>
      <c r="O6" s="173"/>
      <c r="P6" s="173"/>
      <c r="Q6" s="173"/>
    </row>
    <row r="7" spans="2:17" ht="12" customHeight="1" x14ac:dyDescent="0.3">
      <c r="B7" s="120"/>
      <c r="C7" s="280" t="s">
        <v>157</v>
      </c>
      <c r="D7" s="281"/>
      <c r="E7" s="281"/>
      <c r="F7" s="281"/>
      <c r="G7" s="281"/>
      <c r="H7" s="281"/>
      <c r="I7" s="282"/>
      <c r="J7" s="121"/>
    </row>
    <row r="8" spans="2:17" ht="12" customHeight="1" x14ac:dyDescent="0.3">
      <c r="B8" s="120"/>
      <c r="C8" s="283" t="s">
        <v>199</v>
      </c>
      <c r="D8" s="284"/>
      <c r="E8" s="284"/>
      <c r="F8" s="284"/>
      <c r="G8" s="284"/>
      <c r="H8" s="284"/>
      <c r="I8" s="285"/>
      <c r="J8" s="121"/>
    </row>
    <row r="9" spans="2:17" ht="12" customHeight="1" x14ac:dyDescent="0.3">
      <c r="B9" s="120"/>
      <c r="C9" s="286" t="s">
        <v>195</v>
      </c>
      <c r="D9" s="287"/>
      <c r="E9" s="287"/>
      <c r="F9" s="287"/>
      <c r="G9" s="287"/>
      <c r="H9" s="287"/>
      <c r="I9" s="288"/>
      <c r="J9" s="121"/>
    </row>
    <row r="10" spans="2:17" ht="12.75" customHeight="1" x14ac:dyDescent="0.3">
      <c r="B10" s="120"/>
      <c r="C10" s="149" t="s">
        <v>14</v>
      </c>
      <c r="D10" s="192">
        <v>2020</v>
      </c>
      <c r="E10" s="192">
        <v>2019</v>
      </c>
      <c r="F10" s="195"/>
      <c r="G10" s="149" t="s">
        <v>42</v>
      </c>
      <c r="H10" s="192">
        <v>2020</v>
      </c>
      <c r="I10" s="192">
        <v>2019</v>
      </c>
      <c r="J10" s="121"/>
    </row>
    <row r="11" spans="2:17" ht="12.75" customHeight="1" x14ac:dyDescent="0.3">
      <c r="B11" s="120"/>
      <c r="C11" s="148" t="s">
        <v>15</v>
      </c>
      <c r="D11" s="159">
        <f>SUM(D14:D15)</f>
        <v>0</v>
      </c>
      <c r="E11" s="159">
        <f>SUM(E14:E15)</f>
        <v>0</v>
      </c>
      <c r="F11" s="181"/>
      <c r="G11" s="148" t="s">
        <v>27</v>
      </c>
      <c r="H11" s="159">
        <f>H15</f>
        <v>0</v>
      </c>
      <c r="I11" s="159">
        <f>I15</f>
        <v>0</v>
      </c>
      <c r="J11" s="121"/>
    </row>
    <row r="12" spans="2:17" ht="12.75" customHeight="1" x14ac:dyDescent="0.25">
      <c r="B12" s="120"/>
      <c r="C12" s="125" t="s">
        <v>16</v>
      </c>
      <c r="D12" s="160"/>
      <c r="E12" s="160"/>
      <c r="F12" s="182"/>
      <c r="G12" s="125" t="s">
        <v>28</v>
      </c>
      <c r="H12" s="160"/>
      <c r="I12" s="160"/>
      <c r="J12" s="121"/>
    </row>
    <row r="13" spans="2:17" ht="12.75" customHeight="1" x14ac:dyDescent="0.25">
      <c r="B13" s="120"/>
      <c r="C13" s="125" t="s">
        <v>26</v>
      </c>
      <c r="D13" s="160"/>
      <c r="E13" s="160"/>
      <c r="F13" s="182"/>
      <c r="G13" s="125" t="s">
        <v>29</v>
      </c>
      <c r="H13" s="160"/>
      <c r="I13" s="160"/>
      <c r="J13" s="121"/>
    </row>
    <row r="14" spans="2:17" ht="12.75" customHeight="1" x14ac:dyDescent="0.25">
      <c r="B14" s="120"/>
      <c r="C14" s="125" t="s">
        <v>173</v>
      </c>
      <c r="D14" s="160"/>
      <c r="E14" s="160"/>
      <c r="F14" s="182"/>
      <c r="G14" s="125" t="s">
        <v>30</v>
      </c>
      <c r="H14" s="160"/>
      <c r="I14" s="160"/>
      <c r="J14" s="121"/>
    </row>
    <row r="15" spans="2:17" ht="12.75" customHeight="1" x14ac:dyDescent="0.25">
      <c r="B15" s="120"/>
      <c r="C15" s="125" t="s">
        <v>45</v>
      </c>
      <c r="D15" s="160"/>
      <c r="E15" s="160"/>
      <c r="F15" s="182"/>
      <c r="G15" s="125" t="s">
        <v>31</v>
      </c>
      <c r="H15" s="160">
        <v>0</v>
      </c>
      <c r="I15" s="160">
        <v>0</v>
      </c>
      <c r="J15" s="121"/>
    </row>
    <row r="16" spans="2:17" ht="12.75" customHeight="1" x14ac:dyDescent="0.3">
      <c r="B16" s="120"/>
      <c r="C16" s="148" t="s">
        <v>124</v>
      </c>
      <c r="D16" s="159">
        <v>0</v>
      </c>
      <c r="E16" s="159">
        <v>0</v>
      </c>
      <c r="F16" s="181"/>
      <c r="G16" s="148" t="s">
        <v>124</v>
      </c>
      <c r="H16" s="159">
        <v>0</v>
      </c>
      <c r="I16" s="159">
        <v>0</v>
      </c>
      <c r="J16" s="121"/>
    </row>
    <row r="17" spans="2:10" ht="12.75" customHeight="1" x14ac:dyDescent="0.3">
      <c r="B17" s="120"/>
      <c r="C17" s="148" t="s">
        <v>183</v>
      </c>
      <c r="D17" s="159">
        <v>0</v>
      </c>
      <c r="E17" s="159">
        <v>0</v>
      </c>
      <c r="F17" s="181"/>
      <c r="G17" s="148" t="s">
        <v>184</v>
      </c>
      <c r="H17" s="159">
        <v>0</v>
      </c>
      <c r="I17" s="159">
        <v>0</v>
      </c>
      <c r="J17" s="121"/>
    </row>
    <row r="18" spans="2:10" ht="12.75" customHeight="1" x14ac:dyDescent="0.25">
      <c r="B18" s="120"/>
      <c r="C18" s="125" t="s">
        <v>91</v>
      </c>
      <c r="D18" s="160"/>
      <c r="E18" s="160"/>
      <c r="F18" s="182"/>
      <c r="G18" s="125" t="s">
        <v>114</v>
      </c>
      <c r="H18" s="160"/>
      <c r="I18" s="160"/>
      <c r="J18" s="121"/>
    </row>
    <row r="19" spans="2:10" ht="12.75" customHeight="1" x14ac:dyDescent="0.25">
      <c r="B19" s="120"/>
      <c r="C19" s="125" t="s">
        <v>92</v>
      </c>
      <c r="D19" s="160"/>
      <c r="E19" s="160"/>
      <c r="F19" s="182"/>
      <c r="G19" s="125" t="s">
        <v>115</v>
      </c>
      <c r="H19" s="160"/>
      <c r="I19" s="160"/>
      <c r="J19" s="121"/>
    </row>
    <row r="20" spans="2:10" ht="12.75" customHeight="1" x14ac:dyDescent="0.3">
      <c r="B20" s="120"/>
      <c r="C20" s="148" t="s">
        <v>174</v>
      </c>
      <c r="D20" s="160"/>
      <c r="E20" s="160"/>
      <c r="F20" s="182"/>
      <c r="G20" s="125" t="s">
        <v>116</v>
      </c>
      <c r="H20" s="160"/>
      <c r="I20" s="160"/>
      <c r="J20" s="121"/>
    </row>
    <row r="21" spans="2:10" ht="12.75" customHeight="1" x14ac:dyDescent="0.3">
      <c r="B21" s="120"/>
      <c r="C21" s="125" t="s">
        <v>111</v>
      </c>
      <c r="D21" s="160"/>
      <c r="E21" s="160"/>
      <c r="F21" s="182"/>
      <c r="G21" s="148" t="s">
        <v>83</v>
      </c>
      <c r="H21" s="159">
        <f>SUM(H22:H25)</f>
        <v>0</v>
      </c>
      <c r="I21" s="159">
        <f>SUM(I22:I25)</f>
        <v>0</v>
      </c>
      <c r="J21" s="121"/>
    </row>
    <row r="22" spans="2:10" ht="12.75" customHeight="1" x14ac:dyDescent="0.3">
      <c r="B22" s="120"/>
      <c r="C22" s="148" t="s">
        <v>125</v>
      </c>
      <c r="D22" s="159">
        <v>0</v>
      </c>
      <c r="E22" s="159">
        <v>0</v>
      </c>
      <c r="F22" s="181"/>
      <c r="G22" s="125" t="s">
        <v>176</v>
      </c>
      <c r="H22" s="160"/>
      <c r="I22" s="160"/>
      <c r="J22" s="121"/>
    </row>
    <row r="23" spans="2:10" ht="12.75" customHeight="1" x14ac:dyDescent="0.3">
      <c r="B23" s="120"/>
      <c r="C23" s="148" t="s">
        <v>17</v>
      </c>
      <c r="D23" s="159">
        <f>SUM(D24:D29)</f>
        <v>0</v>
      </c>
      <c r="E23" s="159">
        <f>SUM(E24:E29)</f>
        <v>0</v>
      </c>
      <c r="F23" s="181"/>
      <c r="G23" s="125" t="s">
        <v>177</v>
      </c>
      <c r="H23" s="160"/>
      <c r="I23" s="160"/>
      <c r="J23" s="121"/>
    </row>
    <row r="24" spans="2:10" ht="12.75" customHeight="1" x14ac:dyDescent="0.25">
      <c r="B24" s="120"/>
      <c r="C24" s="125" t="s">
        <v>18</v>
      </c>
      <c r="D24" s="160"/>
      <c r="E24" s="160"/>
      <c r="F24" s="182"/>
      <c r="G24" s="125" t="s">
        <v>84</v>
      </c>
      <c r="H24" s="160"/>
      <c r="I24" s="160"/>
      <c r="J24" s="121"/>
    </row>
    <row r="25" spans="2:10" ht="12.75" customHeight="1" x14ac:dyDescent="0.25">
      <c r="B25" s="120"/>
      <c r="C25" s="125" t="s">
        <v>93</v>
      </c>
      <c r="D25" s="160"/>
      <c r="E25" s="160"/>
      <c r="F25" s="182"/>
      <c r="G25" s="125" t="s">
        <v>172</v>
      </c>
      <c r="H25" s="160"/>
      <c r="I25" s="160"/>
      <c r="J25" s="121"/>
    </row>
    <row r="26" spans="2:10" ht="12.75" customHeight="1" x14ac:dyDescent="0.3">
      <c r="B26" s="120"/>
      <c r="C26" s="125" t="s">
        <v>19</v>
      </c>
      <c r="D26" s="160"/>
      <c r="E26" s="160"/>
      <c r="F26" s="182"/>
      <c r="G26" s="148" t="s">
        <v>94</v>
      </c>
      <c r="H26" s="159">
        <v>0</v>
      </c>
      <c r="I26" s="159">
        <v>0</v>
      </c>
      <c r="J26" s="121"/>
    </row>
    <row r="27" spans="2:10" ht="12.75" customHeight="1" x14ac:dyDescent="0.3">
      <c r="B27" s="120"/>
      <c r="C27" s="125" t="s">
        <v>20</v>
      </c>
      <c r="D27" s="160"/>
      <c r="E27" s="160"/>
      <c r="F27" s="182"/>
      <c r="G27" s="148" t="s">
        <v>101</v>
      </c>
      <c r="H27" s="159">
        <v>0</v>
      </c>
      <c r="I27" s="159">
        <v>0</v>
      </c>
      <c r="J27" s="121"/>
    </row>
    <row r="28" spans="2:10" ht="12.75" customHeight="1" x14ac:dyDescent="0.3">
      <c r="B28" s="120"/>
      <c r="C28" s="125" t="s">
        <v>21</v>
      </c>
      <c r="D28" s="160"/>
      <c r="E28" s="160"/>
      <c r="F28" s="182"/>
      <c r="G28" s="148" t="s">
        <v>32</v>
      </c>
      <c r="H28" s="159"/>
      <c r="I28" s="159"/>
      <c r="J28" s="121"/>
    </row>
    <row r="29" spans="2:10" ht="12.75" customHeight="1" x14ac:dyDescent="0.3">
      <c r="B29" s="120"/>
      <c r="C29" s="125" t="s">
        <v>126</v>
      </c>
      <c r="D29" s="160"/>
      <c r="E29" s="160"/>
      <c r="F29" s="182"/>
      <c r="G29" s="148" t="s">
        <v>33</v>
      </c>
      <c r="H29" s="159">
        <f>+H30+H31+H32</f>
        <v>0</v>
      </c>
      <c r="I29" s="159">
        <f>+I30+I31+I32</f>
        <v>0</v>
      </c>
      <c r="J29" s="121"/>
    </row>
    <row r="30" spans="2:10" ht="12.75" customHeight="1" x14ac:dyDescent="0.3">
      <c r="B30" s="120"/>
      <c r="C30" s="148" t="s">
        <v>94</v>
      </c>
      <c r="D30" s="159">
        <v>0</v>
      </c>
      <c r="E30" s="159">
        <v>0</v>
      </c>
      <c r="F30" s="181"/>
      <c r="G30" s="125" t="s">
        <v>34</v>
      </c>
      <c r="H30" s="160"/>
      <c r="I30" s="160"/>
      <c r="J30" s="121"/>
    </row>
    <row r="31" spans="2:10" ht="12.75" customHeight="1" x14ac:dyDescent="0.3">
      <c r="B31" s="120"/>
      <c r="C31" s="148" t="s">
        <v>101</v>
      </c>
      <c r="D31" s="159">
        <v>0</v>
      </c>
      <c r="E31" s="159">
        <v>0</v>
      </c>
      <c r="F31" s="181"/>
      <c r="G31" s="125" t="s">
        <v>119</v>
      </c>
      <c r="H31" s="160"/>
      <c r="I31" s="160"/>
      <c r="J31" s="121"/>
    </row>
    <row r="32" spans="2:10" ht="12.75" customHeight="1" x14ac:dyDescent="0.3">
      <c r="B32" s="120"/>
      <c r="C32" s="148" t="s">
        <v>22</v>
      </c>
      <c r="D32" s="159">
        <f>SUM(D33:D34)</f>
        <v>0</v>
      </c>
      <c r="E32" s="159">
        <f>SUM(E33:E34)</f>
        <v>0</v>
      </c>
      <c r="F32" s="181"/>
      <c r="G32" s="125" t="s">
        <v>120</v>
      </c>
      <c r="H32" s="160"/>
      <c r="I32" s="160"/>
      <c r="J32" s="121"/>
    </row>
    <row r="33" spans="2:22" ht="12.75" customHeight="1" x14ac:dyDescent="0.3">
      <c r="B33" s="120"/>
      <c r="C33" s="125" t="s">
        <v>175</v>
      </c>
      <c r="D33" s="160"/>
      <c r="E33" s="160"/>
      <c r="F33" s="182"/>
      <c r="G33" s="147" t="s">
        <v>82</v>
      </c>
      <c r="H33" s="159"/>
      <c r="I33" s="159"/>
      <c r="J33" s="121"/>
    </row>
    <row r="34" spans="2:22" ht="12.75" customHeight="1" x14ac:dyDescent="0.3">
      <c r="B34" s="120"/>
      <c r="C34" s="125" t="s">
        <v>23</v>
      </c>
      <c r="D34" s="160"/>
      <c r="E34" s="160"/>
      <c r="F34" s="182"/>
      <c r="G34" s="148" t="s">
        <v>81</v>
      </c>
      <c r="H34" s="159"/>
      <c r="I34" s="159"/>
      <c r="J34" s="121"/>
      <c r="V34" s="130"/>
    </row>
    <row r="35" spans="2:22" ht="12.75" customHeight="1" x14ac:dyDescent="0.3">
      <c r="B35" s="120"/>
      <c r="C35" s="148" t="s">
        <v>181</v>
      </c>
      <c r="D35" s="159">
        <f>+D36</f>
        <v>0</v>
      </c>
      <c r="E35" s="159">
        <f>+E36</f>
        <v>0</v>
      </c>
      <c r="F35" s="181"/>
      <c r="G35" s="148" t="s">
        <v>52</v>
      </c>
      <c r="H35" s="159"/>
      <c r="I35" s="159"/>
      <c r="J35" s="121"/>
      <c r="V35" s="130"/>
    </row>
    <row r="36" spans="2:22" ht="12.75" customHeight="1" x14ac:dyDescent="0.3">
      <c r="B36" s="120"/>
      <c r="C36" s="125" t="s">
        <v>188</v>
      </c>
      <c r="D36" s="160"/>
      <c r="E36" s="160"/>
      <c r="F36" s="182"/>
      <c r="G36" s="148" t="s">
        <v>122</v>
      </c>
      <c r="H36" s="159">
        <f>+H21+H28+H35+H33+H29+H34</f>
        <v>0</v>
      </c>
      <c r="I36" s="159">
        <f>+I21+I28+I35+I33+I29+I34</f>
        <v>0</v>
      </c>
      <c r="J36" s="121"/>
      <c r="V36" s="130"/>
    </row>
    <row r="37" spans="2:22" ht="12.75" customHeight="1" x14ac:dyDescent="0.3">
      <c r="B37" s="120"/>
      <c r="C37" s="148" t="s">
        <v>103</v>
      </c>
      <c r="D37" s="159">
        <v>0</v>
      </c>
      <c r="E37" s="159">
        <v>0</v>
      </c>
      <c r="F37" s="181"/>
      <c r="G37" s="122"/>
      <c r="H37" s="160"/>
      <c r="I37" s="160"/>
      <c r="J37" s="121"/>
    </row>
    <row r="38" spans="2:22" ht="12.75" customHeight="1" x14ac:dyDescent="0.3">
      <c r="B38" s="120"/>
      <c r="C38" s="148" t="s">
        <v>112</v>
      </c>
      <c r="D38" s="159"/>
      <c r="E38" s="159"/>
      <c r="F38" s="181"/>
      <c r="G38" s="148" t="s">
        <v>35</v>
      </c>
      <c r="H38" s="159">
        <f>SUM(H39:H44)</f>
        <v>0</v>
      </c>
      <c r="I38" s="159">
        <f>SUM(I39:I44)</f>
        <v>0</v>
      </c>
      <c r="J38" s="121"/>
    </row>
    <row r="39" spans="2:22" ht="12.75" customHeight="1" x14ac:dyDescent="0.3">
      <c r="B39" s="120"/>
      <c r="C39" s="148" t="s">
        <v>106</v>
      </c>
      <c r="D39" s="159">
        <f>+D40</f>
        <v>0</v>
      </c>
      <c r="E39" s="159">
        <f>+E40</f>
        <v>0</v>
      </c>
      <c r="F39" s="181"/>
      <c r="G39" s="125" t="s">
        <v>36</v>
      </c>
      <c r="H39" s="160"/>
      <c r="I39" s="160"/>
      <c r="J39" s="121"/>
    </row>
    <row r="40" spans="2:22" ht="12.75" customHeight="1" x14ac:dyDescent="0.25">
      <c r="B40" s="120"/>
      <c r="C40" s="125" t="s">
        <v>108</v>
      </c>
      <c r="D40" s="160"/>
      <c r="E40" s="160"/>
      <c r="F40" s="182"/>
      <c r="G40" s="125" t="s">
        <v>37</v>
      </c>
      <c r="H40" s="160"/>
      <c r="I40" s="160"/>
      <c r="J40" s="121"/>
    </row>
    <row r="41" spans="2:22" ht="12.75" customHeight="1" x14ac:dyDescent="0.3">
      <c r="B41" s="120"/>
      <c r="C41" s="148" t="s">
        <v>82</v>
      </c>
      <c r="D41" s="159">
        <v>0</v>
      </c>
      <c r="E41" s="159">
        <v>0</v>
      </c>
      <c r="F41" s="181"/>
      <c r="G41" s="125" t="s">
        <v>38</v>
      </c>
      <c r="H41" s="160"/>
      <c r="I41" s="160"/>
      <c r="J41" s="121"/>
    </row>
    <row r="42" spans="2:22" ht="12.75" customHeight="1" x14ac:dyDescent="0.3">
      <c r="B42" s="120"/>
      <c r="C42" s="148" t="s">
        <v>81</v>
      </c>
      <c r="D42" s="159"/>
      <c r="E42" s="159"/>
      <c r="F42" s="181"/>
      <c r="G42" s="125" t="s">
        <v>123</v>
      </c>
      <c r="H42" s="160"/>
      <c r="I42" s="160"/>
      <c r="J42" s="121"/>
    </row>
    <row r="43" spans="2:22" ht="12.75" customHeight="1" x14ac:dyDescent="0.3">
      <c r="B43" s="120"/>
      <c r="C43" s="148" t="s">
        <v>182</v>
      </c>
      <c r="D43" s="159">
        <v>0</v>
      </c>
      <c r="E43" s="159">
        <v>0</v>
      </c>
      <c r="F43" s="181"/>
      <c r="G43" s="125" t="s">
        <v>39</v>
      </c>
      <c r="H43" s="160"/>
      <c r="I43" s="160"/>
      <c r="J43" s="121"/>
    </row>
    <row r="44" spans="2:22" ht="12.75" customHeight="1" x14ac:dyDescent="0.3">
      <c r="B44" s="120"/>
      <c r="C44" s="148" t="s">
        <v>25</v>
      </c>
      <c r="D44" s="159"/>
      <c r="E44" s="159"/>
      <c r="F44" s="181"/>
      <c r="G44" s="125" t="s">
        <v>40</v>
      </c>
      <c r="H44" s="160"/>
      <c r="I44" s="160"/>
      <c r="J44" s="121"/>
    </row>
    <row r="45" spans="2:22" ht="12.75" customHeight="1" thickBot="1" x14ac:dyDescent="0.35">
      <c r="B45" s="120"/>
      <c r="C45" s="148" t="s">
        <v>121</v>
      </c>
      <c r="D45" s="161">
        <f>D11+D23+D32+D38+D39+D41+D42+D43+D44+D35</f>
        <v>0</v>
      </c>
      <c r="E45" s="161">
        <f>E11+E23+E32+E38+E39+E41+E42+E43+E44+E35</f>
        <v>0</v>
      </c>
      <c r="F45" s="181"/>
      <c r="G45" s="148" t="s">
        <v>41</v>
      </c>
      <c r="H45" s="161">
        <f>H36+H38</f>
        <v>0</v>
      </c>
      <c r="I45" s="161">
        <f>I36+I38</f>
        <v>0</v>
      </c>
      <c r="J45" s="121"/>
    </row>
    <row r="46" spans="2:22" ht="12.75" customHeight="1" thickTop="1" x14ac:dyDescent="0.25">
      <c r="B46" s="120"/>
      <c r="C46" s="135"/>
      <c r="D46" s="150"/>
      <c r="E46" s="150"/>
      <c r="F46" s="134"/>
      <c r="G46" s="183"/>
      <c r="H46" s="150"/>
      <c r="I46" s="150"/>
      <c r="J46" s="121"/>
      <c r="N46" s="134"/>
    </row>
    <row r="47" spans="2:22" ht="8.25" customHeight="1" x14ac:dyDescent="0.3">
      <c r="B47" s="120"/>
      <c r="C47" s="174"/>
      <c r="D47" s="174"/>
      <c r="E47" s="174"/>
      <c r="F47" s="174"/>
      <c r="G47" s="174"/>
      <c r="H47" s="174"/>
      <c r="I47" s="174"/>
      <c r="J47" s="176"/>
      <c r="K47" s="174"/>
      <c r="L47" s="174"/>
      <c r="M47" s="174"/>
      <c r="N47" s="174"/>
      <c r="O47" s="174"/>
      <c r="P47" s="174"/>
      <c r="Q47" s="174"/>
    </row>
    <row r="48" spans="2:22" ht="13" x14ac:dyDescent="0.25">
      <c r="B48" s="120"/>
      <c r="C48" s="289" t="s">
        <v>158</v>
      </c>
      <c r="D48" s="290"/>
      <c r="E48" s="291"/>
      <c r="F48" s="196"/>
      <c r="G48" s="289" t="s">
        <v>165</v>
      </c>
      <c r="H48" s="290"/>
      <c r="I48" s="291"/>
      <c r="J48" s="177"/>
      <c r="K48" s="138"/>
      <c r="L48" s="138"/>
      <c r="M48" s="138"/>
      <c r="N48" s="138"/>
      <c r="O48" s="138"/>
      <c r="P48" s="138"/>
      <c r="Q48" s="138"/>
    </row>
    <row r="49" spans="2:17" ht="13" x14ac:dyDescent="0.25">
      <c r="B49" s="120"/>
      <c r="C49" s="277" t="s">
        <v>200</v>
      </c>
      <c r="D49" s="278"/>
      <c r="E49" s="279"/>
      <c r="F49" s="196"/>
      <c r="G49" s="277" t="s">
        <v>200</v>
      </c>
      <c r="H49" s="278"/>
      <c r="I49" s="279"/>
      <c r="J49" s="178"/>
      <c r="K49" s="140"/>
      <c r="L49" s="140"/>
      <c r="M49" s="140"/>
      <c r="N49" s="139"/>
      <c r="O49" s="139"/>
      <c r="P49" s="139"/>
      <c r="Q49" s="138"/>
    </row>
    <row r="50" spans="2:17" ht="14.5" x14ac:dyDescent="0.35">
      <c r="B50" s="120"/>
      <c r="C50" s="301" t="s">
        <v>195</v>
      </c>
      <c r="D50" s="302"/>
      <c r="E50" s="303"/>
      <c r="F50" s="196"/>
      <c r="G50" s="301" t="s">
        <v>195</v>
      </c>
      <c r="H50" s="302"/>
      <c r="I50" s="303"/>
      <c r="J50" s="177"/>
      <c r="K50" s="141"/>
      <c r="L50" s="138"/>
      <c r="M50" s="138"/>
      <c r="N50" s="138"/>
      <c r="O50" s="138"/>
      <c r="P50" s="138"/>
      <c r="Q50" s="138"/>
    </row>
    <row r="51" spans="2:17" ht="15.5" x14ac:dyDescent="0.35">
      <c r="B51" s="120"/>
      <c r="C51" s="152"/>
      <c r="D51" s="192">
        <v>2020</v>
      </c>
      <c r="E51" s="192">
        <v>2019</v>
      </c>
      <c r="F51" s="195"/>
      <c r="G51" s="153"/>
      <c r="H51" s="151">
        <v>2020</v>
      </c>
      <c r="I51" s="151">
        <v>2019</v>
      </c>
      <c r="J51" s="121"/>
      <c r="K51" s="141"/>
      <c r="O51" s="142"/>
      <c r="P51" s="142"/>
    </row>
    <row r="52" spans="2:17" ht="15.5" x14ac:dyDescent="0.35">
      <c r="B52" s="120"/>
      <c r="C52" s="147" t="s">
        <v>130</v>
      </c>
      <c r="D52" s="159">
        <f>SUM(D53:D54)</f>
        <v>47917</v>
      </c>
      <c r="E52" s="159">
        <f>SUM(E53:E54)</f>
        <v>57408</v>
      </c>
      <c r="F52" s="181"/>
      <c r="G52" s="124" t="s">
        <v>13</v>
      </c>
      <c r="H52" s="162">
        <f>+D87</f>
        <v>12168</v>
      </c>
      <c r="I52" s="162">
        <f>+E87</f>
        <v>18039</v>
      </c>
      <c r="J52" s="121"/>
      <c r="O52" s="142"/>
      <c r="P52" s="142"/>
    </row>
    <row r="53" spans="2:17" ht="15.5" x14ac:dyDescent="0.35">
      <c r="B53" s="120"/>
      <c r="C53" s="122" t="s">
        <v>131</v>
      </c>
      <c r="D53" s="160">
        <v>0</v>
      </c>
      <c r="E53" s="160">
        <v>3</v>
      </c>
      <c r="F53" s="182"/>
      <c r="G53" s="124" t="s">
        <v>167</v>
      </c>
      <c r="H53" s="159">
        <v>0</v>
      </c>
      <c r="I53" s="159">
        <v>0</v>
      </c>
      <c r="J53" s="121"/>
      <c r="O53" s="142"/>
      <c r="P53" s="142"/>
    </row>
    <row r="54" spans="2:17" ht="15.5" x14ac:dyDescent="0.35">
      <c r="B54" s="120"/>
      <c r="C54" s="122" t="s">
        <v>132</v>
      </c>
      <c r="D54" s="160">
        <v>47917</v>
      </c>
      <c r="E54" s="160">
        <v>57405</v>
      </c>
      <c r="F54" s="182"/>
      <c r="G54" s="122" t="s">
        <v>168</v>
      </c>
      <c r="H54" s="160"/>
      <c r="I54" s="160"/>
      <c r="J54" s="121"/>
      <c r="O54" s="142"/>
      <c r="P54" s="142"/>
    </row>
    <row r="55" spans="2:17" ht="15.5" x14ac:dyDescent="0.35">
      <c r="B55" s="120"/>
      <c r="C55" s="147" t="s">
        <v>135</v>
      </c>
      <c r="D55" s="159">
        <f>D56+D60</f>
        <v>12142</v>
      </c>
      <c r="E55" s="159">
        <f>E56+E60</f>
        <v>17277</v>
      </c>
      <c r="F55" s="181"/>
      <c r="G55" s="122" t="s">
        <v>169</v>
      </c>
      <c r="H55" s="163"/>
      <c r="I55" s="163"/>
      <c r="J55" s="121"/>
      <c r="O55" s="142"/>
      <c r="P55" s="142"/>
    </row>
    <row r="56" spans="2:17" ht="13" x14ac:dyDescent="0.3">
      <c r="B56" s="120"/>
      <c r="C56" s="147" t="s">
        <v>162</v>
      </c>
      <c r="D56" s="159">
        <f>SUM(D57:D59)</f>
        <v>12140</v>
      </c>
      <c r="E56" s="159">
        <f>SUM(E57:E59)</f>
        <v>17276</v>
      </c>
      <c r="F56" s="181"/>
      <c r="G56" s="122" t="s">
        <v>171</v>
      </c>
      <c r="H56" s="163"/>
      <c r="I56" s="163"/>
      <c r="J56" s="121"/>
      <c r="K56" s="143"/>
      <c r="L56" s="143"/>
      <c r="M56" s="143"/>
      <c r="N56" s="144"/>
      <c r="O56" s="145"/>
    </row>
    <row r="57" spans="2:17" x14ac:dyDescent="0.25">
      <c r="B57" s="120"/>
      <c r="C57" s="122" t="s">
        <v>178</v>
      </c>
      <c r="D57" s="160">
        <v>12140</v>
      </c>
      <c r="E57" s="160">
        <v>17276</v>
      </c>
      <c r="F57" s="182"/>
      <c r="G57" s="122" t="s">
        <v>170</v>
      </c>
      <c r="H57" s="160"/>
      <c r="I57" s="160"/>
      <c r="J57" s="121"/>
      <c r="K57" s="143"/>
      <c r="L57" s="143"/>
      <c r="M57" s="143"/>
      <c r="N57" s="144"/>
      <c r="O57" s="145"/>
    </row>
    <row r="58" spans="2:17" ht="15.5" x14ac:dyDescent="0.35">
      <c r="B58" s="120"/>
      <c r="C58" s="122" t="s">
        <v>140</v>
      </c>
      <c r="D58" s="160"/>
      <c r="E58" s="160"/>
      <c r="F58" s="182"/>
      <c r="G58" s="186" t="s">
        <v>166</v>
      </c>
      <c r="H58" s="162">
        <f>+H52</f>
        <v>12168</v>
      </c>
      <c r="I58" s="162">
        <f>+I52</f>
        <v>18039</v>
      </c>
      <c r="J58" s="121"/>
      <c r="O58" s="146"/>
    </row>
    <row r="59" spans="2:17" ht="15.5" x14ac:dyDescent="0.35">
      <c r="B59" s="120"/>
      <c r="C59" s="125" t="s">
        <v>179</v>
      </c>
      <c r="D59" s="160"/>
      <c r="E59" s="160"/>
      <c r="F59" s="182"/>
      <c r="G59" s="304" t="s">
        <v>53</v>
      </c>
      <c r="H59" s="305"/>
      <c r="I59" s="306"/>
      <c r="J59" s="121"/>
      <c r="O59" s="146"/>
    </row>
    <row r="60" spans="2:17" ht="15.5" x14ac:dyDescent="0.35">
      <c r="B60" s="120"/>
      <c r="C60" s="147" t="s">
        <v>197</v>
      </c>
      <c r="D60" s="159">
        <v>2</v>
      </c>
      <c r="E60" s="159">
        <v>1</v>
      </c>
      <c r="F60" s="182"/>
      <c r="G60" s="307" t="s">
        <v>193</v>
      </c>
      <c r="H60" s="308"/>
      <c r="I60" s="309"/>
      <c r="J60" s="121"/>
      <c r="O60" s="146"/>
    </row>
    <row r="61" spans="2:17" ht="15.5" x14ac:dyDescent="0.35">
      <c r="B61" s="120"/>
      <c r="C61" s="147" t="s">
        <v>1</v>
      </c>
      <c r="D61" s="159">
        <f>D52-D55</f>
        <v>35775</v>
      </c>
      <c r="E61" s="159">
        <f>E52-E55</f>
        <v>40131</v>
      </c>
      <c r="F61" s="181"/>
      <c r="G61" s="307" t="s">
        <v>194</v>
      </c>
      <c r="H61" s="308"/>
      <c r="I61" s="309"/>
      <c r="J61" s="121"/>
      <c r="O61" s="146"/>
    </row>
    <row r="62" spans="2:17" ht="15.5" x14ac:dyDescent="0.35">
      <c r="B62" s="120"/>
      <c r="C62" s="122" t="s">
        <v>147</v>
      </c>
      <c r="D62" s="160">
        <v>24092</v>
      </c>
      <c r="E62" s="160">
        <v>7183</v>
      </c>
      <c r="F62" s="182"/>
      <c r="G62" s="292" t="s">
        <v>195</v>
      </c>
      <c r="H62" s="293"/>
      <c r="I62" s="294"/>
      <c r="J62" s="121"/>
      <c r="O62" s="146"/>
    </row>
    <row r="63" spans="2:17" ht="13" x14ac:dyDescent="0.3">
      <c r="B63" s="120"/>
      <c r="C63" s="147" t="s">
        <v>2</v>
      </c>
      <c r="D63" s="159">
        <f>D61-D62</f>
        <v>11683</v>
      </c>
      <c r="E63" s="159">
        <f>E61-E62</f>
        <v>32948</v>
      </c>
      <c r="F63" s="181"/>
      <c r="G63" s="292" t="s">
        <v>201</v>
      </c>
      <c r="H63" s="293"/>
      <c r="I63" s="294"/>
      <c r="J63" s="121"/>
    </row>
    <row r="64" spans="2:17" ht="13" x14ac:dyDescent="0.3">
      <c r="B64" s="120"/>
      <c r="C64" s="147" t="s">
        <v>3</v>
      </c>
      <c r="D64" s="159">
        <f>+D65+D66</f>
        <v>6607</v>
      </c>
      <c r="E64" s="159">
        <f>+E65+E66</f>
        <v>7447</v>
      </c>
      <c r="F64" s="181"/>
      <c r="G64" s="126" t="s">
        <v>54</v>
      </c>
      <c r="H64" s="189" t="s">
        <v>55</v>
      </c>
      <c r="I64" s="188" t="s">
        <v>0</v>
      </c>
      <c r="J64" s="121"/>
    </row>
    <row r="65" spans="2:10" x14ac:dyDescent="0.25">
      <c r="B65" s="120"/>
      <c r="C65" s="122" t="s">
        <v>189</v>
      </c>
      <c r="D65" s="160"/>
      <c r="E65" s="160"/>
      <c r="F65" s="182"/>
      <c r="G65" s="154" t="s">
        <v>185</v>
      </c>
      <c r="H65" s="187">
        <v>407137</v>
      </c>
      <c r="I65" s="187">
        <v>40714</v>
      </c>
      <c r="J65" s="121"/>
    </row>
    <row r="66" spans="2:10" x14ac:dyDescent="0.25">
      <c r="B66" s="120"/>
      <c r="C66" s="122" t="s">
        <v>4</v>
      </c>
      <c r="D66" s="160">
        <v>6607</v>
      </c>
      <c r="E66" s="160">
        <v>7447</v>
      </c>
      <c r="F66" s="182"/>
      <c r="G66" s="126" t="s">
        <v>57</v>
      </c>
      <c r="H66" s="164"/>
      <c r="I66" s="165"/>
      <c r="J66" s="121"/>
    </row>
    <row r="67" spans="2:10" ht="13" x14ac:dyDescent="0.3">
      <c r="B67" s="120"/>
      <c r="C67" s="147" t="s">
        <v>5</v>
      </c>
      <c r="D67" s="159">
        <f>D68</f>
        <v>19932</v>
      </c>
      <c r="E67" s="159">
        <f>E68</f>
        <v>17529</v>
      </c>
      <c r="F67" s="181"/>
      <c r="G67" s="154" t="s">
        <v>58</v>
      </c>
      <c r="H67" s="166">
        <v>938</v>
      </c>
      <c r="I67" s="166">
        <v>94</v>
      </c>
      <c r="J67" s="121"/>
    </row>
    <row r="68" spans="2:10" x14ac:dyDescent="0.25">
      <c r="B68" s="120"/>
      <c r="C68" s="122" t="s">
        <v>6</v>
      </c>
      <c r="D68" s="160">
        <v>19932</v>
      </c>
      <c r="E68" s="160">
        <v>17529</v>
      </c>
      <c r="F68" s="182"/>
      <c r="G68" s="154" t="s">
        <v>59</v>
      </c>
      <c r="H68" s="166">
        <f>H67</f>
        <v>938</v>
      </c>
      <c r="I68" s="166">
        <f>I67</f>
        <v>94</v>
      </c>
      <c r="J68" s="121"/>
    </row>
    <row r="69" spans="2:10" ht="13" x14ac:dyDescent="0.3">
      <c r="B69" s="120"/>
      <c r="C69" s="147" t="s">
        <v>86</v>
      </c>
      <c r="D69" s="159">
        <f>D63+D64-D67</f>
        <v>-1642</v>
      </c>
      <c r="E69" s="159">
        <f>E63+E64-E67</f>
        <v>22866</v>
      </c>
      <c r="F69" s="181"/>
      <c r="G69" s="154" t="s">
        <v>186</v>
      </c>
      <c r="H69" s="167">
        <v>937</v>
      </c>
      <c r="I69" s="167">
        <v>93</v>
      </c>
      <c r="J69" s="121"/>
    </row>
    <row r="70" spans="2:10" ht="13" x14ac:dyDescent="0.3">
      <c r="B70" s="120"/>
      <c r="C70" s="147" t="s">
        <v>180</v>
      </c>
      <c r="D70" s="159">
        <f>D71+D72</f>
        <v>33405</v>
      </c>
      <c r="E70" s="159">
        <f>E71+E72</f>
        <v>16737</v>
      </c>
      <c r="F70" s="181"/>
      <c r="G70" s="126" t="s">
        <v>61</v>
      </c>
      <c r="H70" s="164"/>
      <c r="I70" s="165"/>
      <c r="J70" s="121"/>
    </row>
    <row r="71" spans="2:10" x14ac:dyDescent="0.25">
      <c r="B71" s="120"/>
      <c r="C71" s="122" t="s">
        <v>149</v>
      </c>
      <c r="D71" s="160">
        <v>-130</v>
      </c>
      <c r="E71" s="160">
        <v>-420</v>
      </c>
      <c r="F71" s="182"/>
      <c r="G71" s="154" t="s">
        <v>62</v>
      </c>
      <c r="H71" s="166">
        <v>67666</v>
      </c>
      <c r="I71" s="166">
        <v>6767</v>
      </c>
      <c r="J71" s="121"/>
    </row>
    <row r="72" spans="2:10" x14ac:dyDescent="0.25">
      <c r="B72" s="120"/>
      <c r="C72" s="122" t="s">
        <v>120</v>
      </c>
      <c r="D72" s="160">
        <v>33535</v>
      </c>
      <c r="E72" s="160">
        <v>17157</v>
      </c>
      <c r="F72" s="182"/>
      <c r="G72" s="154" t="s">
        <v>187</v>
      </c>
      <c r="H72" s="167">
        <f>H71</f>
        <v>67666</v>
      </c>
      <c r="I72" s="167">
        <f>I71</f>
        <v>6767</v>
      </c>
      <c r="J72" s="121"/>
    </row>
    <row r="73" spans="2:10" ht="13" x14ac:dyDescent="0.3">
      <c r="B73" s="120"/>
      <c r="C73" s="147" t="s">
        <v>7</v>
      </c>
      <c r="D73" s="159">
        <f>D69+D70</f>
        <v>31763</v>
      </c>
      <c r="E73" s="159">
        <f>E69+E70</f>
        <v>39603</v>
      </c>
      <c r="F73" s="181"/>
      <c r="G73" s="126" t="s">
        <v>64</v>
      </c>
      <c r="H73" s="168">
        <f>H65+H69+H72</f>
        <v>475740</v>
      </c>
      <c r="I73" s="169">
        <f>I65+I69+I72</f>
        <v>47574</v>
      </c>
      <c r="J73" s="121"/>
    </row>
    <row r="74" spans="2:10" ht="13" x14ac:dyDescent="0.3">
      <c r="B74" s="120"/>
      <c r="C74" s="147" t="s">
        <v>8</v>
      </c>
      <c r="D74" s="159">
        <f>SUM(D75:D78)</f>
        <v>15311</v>
      </c>
      <c r="E74" s="159">
        <f>SUM(E75:E78)</f>
        <v>18711</v>
      </c>
      <c r="F74" s="181"/>
      <c r="G74" s="126" t="s">
        <v>65</v>
      </c>
      <c r="H74" s="127"/>
      <c r="I74" s="129"/>
      <c r="J74" s="121"/>
    </row>
    <row r="75" spans="2:10" x14ac:dyDescent="0.25">
      <c r="B75" s="120"/>
      <c r="C75" s="122" t="s">
        <v>43</v>
      </c>
      <c r="D75" s="160">
        <v>7470</v>
      </c>
      <c r="E75" s="160">
        <v>7955</v>
      </c>
      <c r="F75" s="182"/>
      <c r="G75" s="155" t="s">
        <v>66</v>
      </c>
      <c r="H75" s="156"/>
      <c r="I75" s="167">
        <f>I76+I77+I78</f>
        <v>81691</v>
      </c>
      <c r="J75" s="121"/>
    </row>
    <row r="76" spans="2:10" x14ac:dyDescent="0.25">
      <c r="B76" s="120"/>
      <c r="C76" s="122" t="s">
        <v>9</v>
      </c>
      <c r="D76" s="160">
        <v>4358</v>
      </c>
      <c r="E76" s="160">
        <v>5620</v>
      </c>
      <c r="F76" s="182"/>
      <c r="G76" s="128" t="s">
        <v>67</v>
      </c>
      <c r="H76" s="131"/>
      <c r="I76" s="170">
        <v>74830</v>
      </c>
      <c r="J76" s="121"/>
    </row>
    <row r="77" spans="2:10" x14ac:dyDescent="0.25">
      <c r="B77" s="120"/>
      <c r="C77" s="122" t="s">
        <v>10</v>
      </c>
      <c r="D77" s="160">
        <v>2970</v>
      </c>
      <c r="E77" s="160">
        <v>4281</v>
      </c>
      <c r="F77" s="182"/>
      <c r="G77" s="128" t="s">
        <v>68</v>
      </c>
      <c r="H77" s="131"/>
      <c r="I77" s="170">
        <v>94</v>
      </c>
      <c r="J77" s="121"/>
    </row>
    <row r="78" spans="2:10" x14ac:dyDescent="0.25">
      <c r="B78" s="120"/>
      <c r="C78" s="122" t="s">
        <v>163</v>
      </c>
      <c r="D78" s="160">
        <v>513</v>
      </c>
      <c r="E78" s="160">
        <v>855</v>
      </c>
      <c r="F78" s="182"/>
      <c r="G78" s="128" t="s">
        <v>69</v>
      </c>
      <c r="H78" s="131"/>
      <c r="I78" s="170">
        <v>6767</v>
      </c>
      <c r="J78" s="121"/>
    </row>
    <row r="79" spans="2:10" ht="13" x14ac:dyDescent="0.3">
      <c r="B79" s="120"/>
      <c r="C79" s="147" t="s">
        <v>11</v>
      </c>
      <c r="D79" s="159">
        <f>D73-D74</f>
        <v>16452</v>
      </c>
      <c r="E79" s="159">
        <f>E73-E74</f>
        <v>20892</v>
      </c>
      <c r="F79" s="181"/>
      <c r="G79" s="155" t="s">
        <v>70</v>
      </c>
      <c r="H79" s="156"/>
      <c r="I79" s="167">
        <f>I80</f>
        <v>5133</v>
      </c>
      <c r="J79" s="121"/>
    </row>
    <row r="80" spans="2:10" ht="13" x14ac:dyDescent="0.3">
      <c r="B80" s="120"/>
      <c r="C80" s="147" t="s">
        <v>87</v>
      </c>
      <c r="D80" s="159">
        <f>+D81+D82</f>
        <v>1374</v>
      </c>
      <c r="E80" s="159">
        <f>+E81+E82</f>
        <v>1088</v>
      </c>
      <c r="F80" s="181"/>
      <c r="G80" s="128" t="s">
        <v>67</v>
      </c>
      <c r="H80" s="131"/>
      <c r="I80" s="170">
        <v>5133</v>
      </c>
      <c r="J80" s="121"/>
    </row>
    <row r="81" spans="2:10" x14ac:dyDescent="0.25">
      <c r="B81" s="120"/>
      <c r="C81" s="122" t="s">
        <v>190</v>
      </c>
      <c r="D81" s="160">
        <v>810</v>
      </c>
      <c r="E81" s="160">
        <v>1042</v>
      </c>
      <c r="F81" s="182"/>
      <c r="G81" s="155" t="s">
        <v>71</v>
      </c>
      <c r="H81" s="156"/>
      <c r="I81" s="166">
        <v>0</v>
      </c>
      <c r="J81" s="121"/>
    </row>
    <row r="82" spans="2:10" x14ac:dyDescent="0.25">
      <c r="B82" s="120"/>
      <c r="C82" s="122" t="s">
        <v>198</v>
      </c>
      <c r="D82" s="160">
        <v>564</v>
      </c>
      <c r="E82" s="160">
        <v>46</v>
      </c>
      <c r="F82" s="182"/>
      <c r="G82" s="155" t="s">
        <v>72</v>
      </c>
      <c r="H82" s="156"/>
      <c r="I82" s="167">
        <f>I75+I79</f>
        <v>86824</v>
      </c>
      <c r="J82" s="121"/>
    </row>
    <row r="83" spans="2:10" ht="13" x14ac:dyDescent="0.3">
      <c r="B83" s="120"/>
      <c r="C83" s="147" t="s">
        <v>152</v>
      </c>
      <c r="D83" s="159">
        <f>+D79-D80</f>
        <v>15078</v>
      </c>
      <c r="E83" s="159">
        <f>+E79-E80</f>
        <v>19804</v>
      </c>
      <c r="F83" s="181"/>
      <c r="G83" s="132" t="s">
        <v>73</v>
      </c>
      <c r="H83" s="133"/>
      <c r="I83" s="171">
        <v>0.1825</v>
      </c>
      <c r="J83" s="121"/>
    </row>
    <row r="84" spans="2:10" ht="13" x14ac:dyDescent="0.3">
      <c r="B84" s="120"/>
      <c r="C84" s="147" t="s">
        <v>12</v>
      </c>
      <c r="D84" s="159">
        <v>3024</v>
      </c>
      <c r="E84" s="159">
        <v>4444</v>
      </c>
      <c r="F84" s="181"/>
      <c r="G84" s="184" t="s">
        <v>164</v>
      </c>
      <c r="H84" s="193"/>
      <c r="I84" s="194"/>
      <c r="J84" s="121"/>
    </row>
    <row r="85" spans="2:10" ht="13" x14ac:dyDescent="0.3">
      <c r="B85" s="120"/>
      <c r="C85" s="147" t="s">
        <v>89</v>
      </c>
      <c r="D85" s="159">
        <f>+D83+D84</f>
        <v>18102</v>
      </c>
      <c r="E85" s="159">
        <f>+E83+E84</f>
        <v>24248</v>
      </c>
      <c r="F85" s="181"/>
      <c r="G85" s="295" t="s">
        <v>191</v>
      </c>
      <c r="H85" s="296"/>
      <c r="I85" s="297"/>
      <c r="J85" s="121"/>
    </row>
    <row r="86" spans="2:10" ht="13" x14ac:dyDescent="0.3">
      <c r="B86" s="120"/>
      <c r="C86" s="147" t="s">
        <v>47</v>
      </c>
      <c r="D86" s="160">
        <v>-5934</v>
      </c>
      <c r="E86" s="160">
        <v>-6209</v>
      </c>
      <c r="F86" s="182"/>
      <c r="G86" s="298"/>
      <c r="H86" s="299"/>
      <c r="I86" s="300"/>
      <c r="J86" s="121"/>
    </row>
    <row r="87" spans="2:10" ht="13" x14ac:dyDescent="0.3">
      <c r="B87" s="120"/>
      <c r="C87" s="157" t="s">
        <v>13</v>
      </c>
      <c r="D87" s="159">
        <f>D85+D86</f>
        <v>12168</v>
      </c>
      <c r="E87" s="159">
        <f>E85+E86</f>
        <v>18039</v>
      </c>
      <c r="F87" s="181"/>
      <c r="G87" s="185"/>
      <c r="H87" s="172"/>
      <c r="I87" s="173" t="s">
        <v>192</v>
      </c>
      <c r="J87" s="121"/>
    </row>
    <row r="88" spans="2:10" ht="8.25" customHeight="1" thickBot="1" x14ac:dyDescent="0.3">
      <c r="B88" s="136"/>
      <c r="C88" s="179"/>
      <c r="D88" s="179"/>
      <c r="E88" s="180"/>
      <c r="F88" s="180"/>
      <c r="G88" s="180"/>
      <c r="H88" s="180"/>
      <c r="I88" s="180"/>
      <c r="J88" s="137"/>
    </row>
  </sheetData>
  <mergeCells count="15">
    <mergeCell ref="G63:I63"/>
    <mergeCell ref="G85:I86"/>
    <mergeCell ref="C50:E50"/>
    <mergeCell ref="G50:I50"/>
    <mergeCell ref="G59:I59"/>
    <mergeCell ref="G60:I60"/>
    <mergeCell ref="G61:I61"/>
    <mergeCell ref="G62:I62"/>
    <mergeCell ref="C49:E49"/>
    <mergeCell ref="G49:I49"/>
    <mergeCell ref="C7:I7"/>
    <mergeCell ref="C8:I8"/>
    <mergeCell ref="C9:I9"/>
    <mergeCell ref="C48:E48"/>
    <mergeCell ref="G48:I48"/>
  </mergeCells>
  <printOptions horizontalCentered="1"/>
  <pageMargins left="0.39370078740157483" right="0.43307086614173229" top="1.1811023622047245" bottom="0.47244094488188981" header="0" footer="0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  <pageSetUpPr fitToPage="1"/>
  </sheetPr>
  <dimension ref="B2:Q56"/>
  <sheetViews>
    <sheetView showGridLines="0" tabSelected="1" zoomScale="64" zoomScaleNormal="64" workbookViewId="0">
      <selection activeCell="C7" sqref="C7:M7"/>
    </sheetView>
  </sheetViews>
  <sheetFormatPr baseColWidth="10" defaultColWidth="11.453125" defaultRowHeight="11.5" x14ac:dyDescent="0.25"/>
  <cols>
    <col min="1" max="1" width="1.453125" style="215" customWidth="1"/>
    <col min="2" max="2" width="2.08984375" style="215" customWidth="1"/>
    <col min="3" max="3" width="62.36328125" style="224" customWidth="1"/>
    <col min="4" max="4" width="13.08984375" style="224" customWidth="1"/>
    <col min="5" max="5" width="13.08984375" style="215" customWidth="1"/>
    <col min="6" max="6" width="0.6328125" style="215" customWidth="1"/>
    <col min="7" max="7" width="21" style="215" customWidth="1"/>
    <col min="8" max="8" width="9.36328125" style="215" customWidth="1"/>
    <col min="9" max="9" width="7.54296875" style="215" customWidth="1"/>
    <col min="10" max="10" width="13.08984375" style="215" customWidth="1"/>
    <col min="11" max="11" width="9.6328125" style="215" customWidth="1"/>
    <col min="12" max="12" width="10" style="215" bestFit="1" customWidth="1"/>
    <col min="13" max="13" width="13.08984375" style="215" customWidth="1"/>
    <col min="14" max="14" width="2" style="215" customWidth="1"/>
    <col min="15" max="15" width="52.453125" style="215" customWidth="1"/>
    <col min="16" max="16" width="12.90625" style="215" bestFit="1" customWidth="1"/>
    <col min="17" max="17" width="2" style="215" customWidth="1"/>
    <col min="18" max="16384" width="11.453125" style="215"/>
  </cols>
  <sheetData>
    <row r="2" spans="2:17" x14ac:dyDescent="0.25">
      <c r="C2" s="223"/>
      <c r="D2" s="223"/>
    </row>
    <row r="3" spans="2:17" ht="7.5" customHeight="1" thickBot="1" x14ac:dyDescent="0.3"/>
    <row r="4" spans="2:17" ht="12" hidden="1" thickBot="1" x14ac:dyDescent="0.3"/>
    <row r="5" spans="2:17" x14ac:dyDescent="0.25">
      <c r="B5" s="225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6"/>
      <c r="O5" s="226"/>
      <c r="P5" s="226"/>
      <c r="Q5" s="265"/>
    </row>
    <row r="6" spans="2:17" ht="12" customHeight="1" x14ac:dyDescent="0.25">
      <c r="B6" s="228"/>
      <c r="C6" s="310" t="s">
        <v>157</v>
      </c>
      <c r="D6" s="311"/>
      <c r="E6" s="311"/>
      <c r="F6" s="311"/>
      <c r="G6" s="311"/>
      <c r="H6" s="311"/>
      <c r="I6" s="311"/>
      <c r="J6" s="311"/>
      <c r="K6" s="311"/>
      <c r="L6" s="311"/>
      <c r="M6" s="312"/>
      <c r="Q6" s="266"/>
    </row>
    <row r="7" spans="2:17" ht="12" customHeight="1" x14ac:dyDescent="0.25">
      <c r="B7" s="228"/>
      <c r="C7" s="313" t="s">
        <v>232</v>
      </c>
      <c r="D7" s="314"/>
      <c r="E7" s="314"/>
      <c r="F7" s="314"/>
      <c r="G7" s="314"/>
      <c r="H7" s="314"/>
      <c r="I7" s="314"/>
      <c r="J7" s="314"/>
      <c r="K7" s="314"/>
      <c r="L7" s="314"/>
      <c r="M7" s="315"/>
      <c r="Q7" s="266"/>
    </row>
    <row r="8" spans="2:17" ht="12" customHeight="1" x14ac:dyDescent="0.25">
      <c r="B8" s="228"/>
      <c r="C8" s="313" t="s">
        <v>196</v>
      </c>
      <c r="D8" s="314"/>
      <c r="E8" s="314"/>
      <c r="F8" s="314"/>
      <c r="G8" s="314"/>
      <c r="H8" s="314"/>
      <c r="I8" s="314"/>
      <c r="J8" s="314"/>
      <c r="K8" s="314"/>
      <c r="L8" s="314"/>
      <c r="M8" s="315"/>
      <c r="Q8" s="266"/>
    </row>
    <row r="9" spans="2:17" ht="12.75" customHeight="1" x14ac:dyDescent="0.25">
      <c r="B9" s="228"/>
      <c r="C9" s="271" t="s">
        <v>14</v>
      </c>
      <c r="D9" s="234"/>
      <c r="E9" s="197">
        <v>2023</v>
      </c>
      <c r="F9" s="274"/>
      <c r="G9" s="272" t="s">
        <v>42</v>
      </c>
      <c r="H9" s="273"/>
      <c r="I9" s="273"/>
      <c r="J9" s="273"/>
      <c r="K9" s="273"/>
      <c r="L9" s="234"/>
      <c r="M9" s="197">
        <v>2023</v>
      </c>
      <c r="Q9" s="266"/>
    </row>
    <row r="10" spans="2:17" ht="12.75" customHeight="1" x14ac:dyDescent="0.25">
      <c r="B10" s="228"/>
      <c r="C10" s="231" t="s">
        <v>15</v>
      </c>
      <c r="D10" s="229"/>
      <c r="E10" s="207">
        <f>SUM(E11:E12)</f>
        <v>44516</v>
      </c>
      <c r="F10" s="261"/>
      <c r="G10" s="231" t="s">
        <v>83</v>
      </c>
      <c r="H10" s="232"/>
      <c r="I10" s="232"/>
      <c r="J10" s="232"/>
      <c r="K10" s="232"/>
      <c r="L10" s="229"/>
      <c r="M10" s="207">
        <f>SUM(M11:M15)</f>
        <v>1205638</v>
      </c>
      <c r="Q10" s="266"/>
    </row>
    <row r="11" spans="2:17" ht="12.75" customHeight="1" x14ac:dyDescent="0.25">
      <c r="B11" s="228"/>
      <c r="C11" s="236" t="s">
        <v>173</v>
      </c>
      <c r="D11" s="215"/>
      <c r="E11" s="237">
        <v>44509</v>
      </c>
      <c r="F11" s="262"/>
      <c r="G11" s="236" t="s">
        <v>176</v>
      </c>
      <c r="H11" s="224"/>
      <c r="I11" s="224"/>
      <c r="J11" s="224"/>
      <c r="K11" s="224"/>
      <c r="M11" s="237"/>
      <c r="Q11" s="266"/>
    </row>
    <row r="12" spans="2:17" ht="12.75" customHeight="1" x14ac:dyDescent="0.25">
      <c r="B12" s="228"/>
      <c r="C12" s="236" t="s">
        <v>45</v>
      </c>
      <c r="D12" s="215"/>
      <c r="E12" s="237">
        <v>7</v>
      </c>
      <c r="F12" s="262"/>
      <c r="G12" s="236" t="s">
        <v>177</v>
      </c>
      <c r="H12" s="224"/>
      <c r="I12" s="224"/>
      <c r="J12" s="224"/>
      <c r="K12" s="224"/>
      <c r="M12" s="237">
        <v>735006</v>
      </c>
      <c r="Q12" s="266"/>
    </row>
    <row r="13" spans="2:17" ht="12.75" customHeight="1" x14ac:dyDescent="0.25">
      <c r="B13" s="228"/>
      <c r="C13" s="233" t="s">
        <v>125</v>
      </c>
      <c r="D13" s="215"/>
      <c r="E13" s="276">
        <v>0</v>
      </c>
      <c r="F13" s="262"/>
      <c r="G13" s="236" t="s">
        <v>84</v>
      </c>
      <c r="H13" s="224"/>
      <c r="I13" s="224"/>
      <c r="J13" s="224"/>
      <c r="K13" s="224"/>
      <c r="M13" s="237">
        <v>134566</v>
      </c>
      <c r="Q13" s="266"/>
    </row>
    <row r="14" spans="2:17" ht="12.75" customHeight="1" x14ac:dyDescent="0.25">
      <c r="B14" s="228"/>
      <c r="C14" s="231" t="s">
        <v>17</v>
      </c>
      <c r="D14" s="229"/>
      <c r="E14" s="207">
        <f>SUM(E15:E19)</f>
        <v>1298626</v>
      </c>
      <c r="F14" s="262"/>
      <c r="G14" s="236" t="s">
        <v>172</v>
      </c>
      <c r="H14" s="224"/>
      <c r="I14" s="224"/>
      <c r="J14" s="224"/>
      <c r="K14" s="224"/>
      <c r="M14" s="237">
        <v>25256</v>
      </c>
      <c r="Q14" s="266"/>
    </row>
    <row r="15" spans="2:17" ht="12.75" customHeight="1" x14ac:dyDescent="0.25">
      <c r="B15" s="228"/>
      <c r="C15" s="236" t="s">
        <v>18</v>
      </c>
      <c r="D15" s="215"/>
      <c r="E15" s="237">
        <v>1293450</v>
      </c>
      <c r="F15" s="261"/>
      <c r="G15" s="236" t="s">
        <v>203</v>
      </c>
      <c r="H15" s="224"/>
      <c r="I15" s="224"/>
      <c r="J15" s="224"/>
      <c r="K15" s="224"/>
      <c r="M15" s="237">
        <v>310810</v>
      </c>
      <c r="Q15" s="266"/>
    </row>
    <row r="16" spans="2:17" ht="12.75" customHeight="1" x14ac:dyDescent="0.25">
      <c r="B16" s="228"/>
      <c r="C16" s="236" t="s">
        <v>19</v>
      </c>
      <c r="D16" s="215"/>
      <c r="E16" s="237">
        <v>22587</v>
      </c>
      <c r="F16" s="261"/>
      <c r="G16" s="231" t="s">
        <v>32</v>
      </c>
      <c r="H16" s="232"/>
      <c r="I16" s="232"/>
      <c r="J16" s="232"/>
      <c r="K16" s="232"/>
      <c r="L16" s="229"/>
      <c r="M16" s="207">
        <v>32905</v>
      </c>
      <c r="O16" s="310" t="s">
        <v>158</v>
      </c>
      <c r="P16" s="312"/>
      <c r="Q16" s="266"/>
    </row>
    <row r="17" spans="2:17" ht="12.75" customHeight="1" x14ac:dyDescent="0.25">
      <c r="B17" s="228"/>
      <c r="C17" s="236" t="s">
        <v>20</v>
      </c>
      <c r="D17" s="215"/>
      <c r="E17" s="237">
        <v>59137</v>
      </c>
      <c r="F17" s="262"/>
      <c r="G17" s="231" t="s">
        <v>33</v>
      </c>
      <c r="H17" s="232"/>
      <c r="I17" s="232"/>
      <c r="J17" s="232"/>
      <c r="K17" s="232"/>
      <c r="L17" s="229"/>
      <c r="M17" s="207">
        <f>M18</f>
        <v>147</v>
      </c>
      <c r="O17" s="313" t="s">
        <v>233</v>
      </c>
      <c r="P17" s="315"/>
      <c r="Q17" s="266"/>
    </row>
    <row r="18" spans="2:17" ht="12.75" customHeight="1" x14ac:dyDescent="0.25">
      <c r="B18" s="228"/>
      <c r="C18" s="236" t="s">
        <v>21</v>
      </c>
      <c r="D18" s="215"/>
      <c r="E18" s="237">
        <v>55993</v>
      </c>
      <c r="F18" s="262"/>
      <c r="G18" s="236" t="s">
        <v>119</v>
      </c>
      <c r="H18" s="224"/>
      <c r="I18" s="224"/>
      <c r="J18" s="224"/>
      <c r="K18" s="224"/>
      <c r="M18" s="237">
        <v>147</v>
      </c>
      <c r="O18" s="320" t="s">
        <v>196</v>
      </c>
      <c r="P18" s="319"/>
      <c r="Q18" s="266"/>
    </row>
    <row r="19" spans="2:17" ht="12.75" customHeight="1" x14ac:dyDescent="0.25">
      <c r="B19" s="228"/>
      <c r="C19" s="236" t="s">
        <v>126</v>
      </c>
      <c r="D19" s="215"/>
      <c r="E19" s="237">
        <v>-132541</v>
      </c>
      <c r="F19" s="262"/>
      <c r="G19" s="212" t="s">
        <v>82</v>
      </c>
      <c r="H19" s="275"/>
      <c r="I19" s="275"/>
      <c r="J19" s="275"/>
      <c r="K19" s="275"/>
      <c r="L19" s="229"/>
      <c r="M19" s="207"/>
      <c r="O19" s="212"/>
      <c r="P19" s="230">
        <v>2023</v>
      </c>
      <c r="Q19" s="266"/>
    </row>
    <row r="20" spans="2:17" ht="12.75" customHeight="1" x14ac:dyDescent="0.25">
      <c r="B20" s="228"/>
      <c r="C20" s="231" t="s">
        <v>22</v>
      </c>
      <c r="D20" s="229"/>
      <c r="E20" s="207">
        <f>SUM(E21:E21)</f>
        <v>23966</v>
      </c>
      <c r="F20" s="262"/>
      <c r="G20" s="231" t="s">
        <v>81</v>
      </c>
      <c r="H20" s="232"/>
      <c r="I20" s="232"/>
      <c r="J20" s="232"/>
      <c r="K20" s="232"/>
      <c r="L20" s="229"/>
      <c r="M20" s="207">
        <v>15885</v>
      </c>
      <c r="O20" s="204" t="s">
        <v>130</v>
      </c>
      <c r="P20" s="235">
        <f>SUM(P21:P22)</f>
        <v>161266</v>
      </c>
      <c r="Q20" s="266"/>
    </row>
    <row r="21" spans="2:17" ht="12.75" customHeight="1" x14ac:dyDescent="0.25">
      <c r="B21" s="228"/>
      <c r="C21" s="236" t="s">
        <v>23</v>
      </c>
      <c r="D21" s="215"/>
      <c r="E21" s="237">
        <v>23966</v>
      </c>
      <c r="F21" s="262"/>
      <c r="G21" s="231" t="s">
        <v>52</v>
      </c>
      <c r="H21" s="232"/>
      <c r="I21" s="232"/>
      <c r="J21" s="232"/>
      <c r="K21" s="232"/>
      <c r="L21" s="229"/>
      <c r="M21" s="207">
        <v>12532</v>
      </c>
      <c r="O21" s="214" t="s">
        <v>131</v>
      </c>
      <c r="P21" s="238">
        <v>2055</v>
      </c>
      <c r="Q21" s="266"/>
    </row>
    <row r="22" spans="2:17" ht="12.75" customHeight="1" x14ac:dyDescent="0.25">
      <c r="B22" s="228"/>
      <c r="C22" s="231" t="s">
        <v>103</v>
      </c>
      <c r="D22" s="229"/>
      <c r="E22" s="207">
        <f>E23</f>
        <v>5635</v>
      </c>
      <c r="F22" s="261"/>
      <c r="G22" s="231" t="s">
        <v>122</v>
      </c>
      <c r="H22" s="232"/>
      <c r="I22" s="232"/>
      <c r="J22" s="232"/>
      <c r="K22" s="232"/>
      <c r="L22" s="229"/>
      <c r="M22" s="207">
        <f>+M10+M16+M21+M19+M17+M20</f>
        <v>1267107</v>
      </c>
      <c r="O22" s="214" t="s">
        <v>132</v>
      </c>
      <c r="P22" s="239">
        <v>159211</v>
      </c>
      <c r="Q22" s="266"/>
    </row>
    <row r="23" spans="2:17" ht="12.75" customHeight="1" x14ac:dyDescent="0.25">
      <c r="B23" s="228"/>
      <c r="C23" s="236" t="s">
        <v>202</v>
      </c>
      <c r="D23" s="215"/>
      <c r="E23" s="237">
        <v>5635</v>
      </c>
      <c r="F23" s="261"/>
      <c r="G23" s="231" t="s">
        <v>35</v>
      </c>
      <c r="H23" s="232"/>
      <c r="I23" s="232"/>
      <c r="J23" s="232"/>
      <c r="K23" s="232"/>
      <c r="L23" s="229"/>
      <c r="M23" s="207">
        <f>SUM(M24:M29)</f>
        <v>207278</v>
      </c>
      <c r="O23" s="204" t="s">
        <v>135</v>
      </c>
      <c r="P23" s="240">
        <f>+P24+P30</f>
        <v>73150</v>
      </c>
      <c r="Q23" s="266"/>
    </row>
    <row r="24" spans="2:17" ht="12.75" customHeight="1" x14ac:dyDescent="0.25">
      <c r="B24" s="228"/>
      <c r="C24" s="231" t="s">
        <v>112</v>
      </c>
      <c r="D24" s="229"/>
      <c r="E24" s="207">
        <v>2008</v>
      </c>
      <c r="F24" s="261"/>
      <c r="G24" s="236" t="s">
        <v>36</v>
      </c>
      <c r="H24" s="224"/>
      <c r="I24" s="224"/>
      <c r="J24" s="224"/>
      <c r="K24" s="224"/>
      <c r="M24" s="237">
        <v>172983</v>
      </c>
      <c r="O24" s="204" t="s">
        <v>162</v>
      </c>
      <c r="P24" s="235">
        <f>SUM(P25:P29)</f>
        <v>71104</v>
      </c>
      <c r="Q24" s="266"/>
    </row>
    <row r="25" spans="2:17" ht="12.75" customHeight="1" x14ac:dyDescent="0.25">
      <c r="B25" s="228"/>
      <c r="C25" s="231" t="s">
        <v>106</v>
      </c>
      <c r="D25" s="229"/>
      <c r="E25" s="207">
        <f>+E26</f>
        <v>13663</v>
      </c>
      <c r="F25" s="262"/>
      <c r="G25" s="236" t="s">
        <v>37</v>
      </c>
      <c r="H25" s="224"/>
      <c r="I25" s="224"/>
      <c r="J25" s="224"/>
      <c r="K25" s="224"/>
      <c r="M25" s="237">
        <v>0</v>
      </c>
      <c r="O25" s="214" t="s">
        <v>178</v>
      </c>
      <c r="P25" s="238">
        <v>42670</v>
      </c>
      <c r="Q25" s="266"/>
    </row>
    <row r="26" spans="2:17" ht="12.75" customHeight="1" x14ac:dyDescent="0.25">
      <c r="B26" s="228"/>
      <c r="C26" s="236" t="s">
        <v>108</v>
      </c>
      <c r="D26" s="215"/>
      <c r="E26" s="237">
        <v>13663</v>
      </c>
      <c r="F26" s="261"/>
      <c r="G26" s="236" t="s">
        <v>38</v>
      </c>
      <c r="H26" s="224"/>
      <c r="I26" s="224"/>
      <c r="J26" s="224"/>
      <c r="K26" s="224"/>
      <c r="M26" s="237">
        <v>26817</v>
      </c>
      <c r="O26" s="214" t="s">
        <v>140</v>
      </c>
      <c r="P26" s="241">
        <v>6954</v>
      </c>
      <c r="Q26" s="266"/>
    </row>
    <row r="27" spans="2:17" ht="12.75" customHeight="1" x14ac:dyDescent="0.25">
      <c r="B27" s="228"/>
      <c r="C27" s="231" t="s">
        <v>82</v>
      </c>
      <c r="D27" s="229"/>
      <c r="E27" s="207">
        <v>19203</v>
      </c>
      <c r="F27" s="262"/>
      <c r="G27" s="236" t="s">
        <v>123</v>
      </c>
      <c r="H27" s="224"/>
      <c r="I27" s="224"/>
      <c r="J27" s="224"/>
      <c r="K27" s="224"/>
      <c r="M27" s="237"/>
      <c r="O27" s="214" t="s">
        <v>209</v>
      </c>
      <c r="P27" s="241">
        <v>1855</v>
      </c>
      <c r="Q27" s="266"/>
    </row>
    <row r="28" spans="2:17" ht="12.75" customHeight="1" x14ac:dyDescent="0.25">
      <c r="B28" s="228"/>
      <c r="C28" s="231" t="s">
        <v>81</v>
      </c>
      <c r="D28" s="229"/>
      <c r="E28" s="207">
        <v>3731</v>
      </c>
      <c r="F28" s="261"/>
      <c r="G28" s="236" t="s">
        <v>39</v>
      </c>
      <c r="H28" s="224"/>
      <c r="I28" s="224"/>
      <c r="J28" s="224"/>
      <c r="K28" s="224"/>
      <c r="M28" s="237"/>
      <c r="O28" s="236" t="s">
        <v>205</v>
      </c>
      <c r="P28" s="241">
        <v>603</v>
      </c>
      <c r="Q28" s="266"/>
    </row>
    <row r="29" spans="2:17" ht="12.75" customHeight="1" x14ac:dyDescent="0.25">
      <c r="B29" s="228"/>
      <c r="C29" s="233" t="s">
        <v>25</v>
      </c>
      <c r="D29" s="215"/>
      <c r="E29" s="276">
        <v>63037</v>
      </c>
      <c r="F29" s="261"/>
      <c r="G29" s="236" t="s">
        <v>40</v>
      </c>
      <c r="H29" s="224"/>
      <c r="I29" s="224"/>
      <c r="J29" s="224"/>
      <c r="K29" s="224"/>
      <c r="M29" s="237">
        <v>7478</v>
      </c>
      <c r="O29" s="236" t="s">
        <v>204</v>
      </c>
      <c r="P29" s="239">
        <v>19022</v>
      </c>
      <c r="Q29" s="266"/>
    </row>
    <row r="30" spans="2:17" ht="12.75" customHeight="1" x14ac:dyDescent="0.25">
      <c r="B30" s="228"/>
      <c r="C30" s="231" t="s">
        <v>121</v>
      </c>
      <c r="D30" s="229"/>
      <c r="E30" s="207">
        <f>E10+E14+E20+E24+E25+E27+E28+E29+E22</f>
        <v>1474385</v>
      </c>
      <c r="F30" s="264"/>
      <c r="G30" s="231" t="s">
        <v>41</v>
      </c>
      <c r="H30" s="232"/>
      <c r="I30" s="232"/>
      <c r="J30" s="232"/>
      <c r="K30" s="232"/>
      <c r="L30" s="229"/>
      <c r="M30" s="207">
        <f>M22+M23</f>
        <v>1474385</v>
      </c>
      <c r="O30" s="204" t="s">
        <v>206</v>
      </c>
      <c r="P30" s="240">
        <f>P31</f>
        <v>2046</v>
      </c>
      <c r="Q30" s="266"/>
    </row>
    <row r="31" spans="2:17" ht="12.75" customHeight="1" x14ac:dyDescent="0.25">
      <c r="B31" s="228"/>
      <c r="E31" s="263"/>
      <c r="F31" s="262"/>
      <c r="G31" s="224"/>
      <c r="H31" s="224"/>
      <c r="I31" s="224"/>
      <c r="J31" s="224"/>
      <c r="K31" s="224"/>
      <c r="M31" s="263"/>
      <c r="O31" s="214" t="s">
        <v>207</v>
      </c>
      <c r="P31" s="243">
        <v>2046</v>
      </c>
      <c r="Q31" s="266"/>
    </row>
    <row r="32" spans="2:17" ht="12.75" customHeight="1" x14ac:dyDescent="0.25">
      <c r="B32" s="228"/>
      <c r="C32" s="328" t="s">
        <v>231</v>
      </c>
      <c r="D32" s="329"/>
      <c r="E32" s="330"/>
      <c r="F32" s="261"/>
      <c r="G32" s="310" t="s">
        <v>165</v>
      </c>
      <c r="H32" s="311"/>
      <c r="I32" s="311"/>
      <c r="J32" s="311"/>
      <c r="K32" s="311"/>
      <c r="L32" s="311"/>
      <c r="M32" s="312"/>
      <c r="O32" s="204" t="s">
        <v>1</v>
      </c>
      <c r="P32" s="244">
        <f>P20-P23</f>
        <v>88116</v>
      </c>
      <c r="Q32" s="266"/>
    </row>
    <row r="33" spans="2:17" ht="12.75" customHeight="1" x14ac:dyDescent="0.25">
      <c r="B33" s="228"/>
      <c r="C33" s="320" t="s">
        <v>234</v>
      </c>
      <c r="D33" s="321"/>
      <c r="E33" s="319"/>
      <c r="F33" s="261"/>
      <c r="G33" s="316" t="s">
        <v>233</v>
      </c>
      <c r="H33" s="317"/>
      <c r="I33" s="317"/>
      <c r="J33" s="317"/>
      <c r="K33" s="317"/>
      <c r="L33" s="317"/>
      <c r="M33" s="318"/>
      <c r="O33" s="214" t="s">
        <v>147</v>
      </c>
      <c r="P33" s="243">
        <v>60313</v>
      </c>
      <c r="Q33" s="266"/>
    </row>
    <row r="34" spans="2:17" ht="12.75" customHeight="1" x14ac:dyDescent="0.25">
      <c r="B34" s="228"/>
      <c r="C34" s="201" t="s">
        <v>54</v>
      </c>
      <c r="D34" s="198" t="s">
        <v>55</v>
      </c>
      <c r="E34" s="199" t="s">
        <v>0</v>
      </c>
      <c r="F34" s="261"/>
      <c r="G34" s="313" t="s">
        <v>196</v>
      </c>
      <c r="H34" s="314"/>
      <c r="I34" s="314"/>
      <c r="J34" s="314"/>
      <c r="K34" s="314"/>
      <c r="L34" s="314"/>
      <c r="M34" s="319"/>
      <c r="O34" s="204" t="s">
        <v>2</v>
      </c>
      <c r="P34" s="244">
        <f>P32-P33</f>
        <v>27803</v>
      </c>
      <c r="Q34" s="266"/>
    </row>
    <row r="35" spans="2:17" ht="12.75" customHeight="1" x14ac:dyDescent="0.25">
      <c r="B35" s="228"/>
      <c r="C35" s="202" t="s">
        <v>185</v>
      </c>
      <c r="D35" s="203">
        <v>1489328</v>
      </c>
      <c r="E35" s="203">
        <v>134039</v>
      </c>
      <c r="F35" s="261"/>
      <c r="G35" s="246"/>
      <c r="H35" s="247"/>
      <c r="I35" s="247"/>
      <c r="J35" s="247"/>
      <c r="K35" s="247"/>
      <c r="L35" s="247"/>
      <c r="M35" s="230">
        <v>2023</v>
      </c>
      <c r="O35" s="204" t="s">
        <v>3</v>
      </c>
      <c r="P35" s="244">
        <f>+P36</f>
        <v>38451</v>
      </c>
      <c r="Q35" s="266"/>
    </row>
    <row r="36" spans="2:17" ht="12.75" customHeight="1" x14ac:dyDescent="0.25">
      <c r="B36" s="228"/>
      <c r="C36" s="204" t="s">
        <v>57</v>
      </c>
      <c r="D36" s="267"/>
      <c r="E36" s="216"/>
      <c r="F36" s="261"/>
      <c r="G36" s="257" t="s">
        <v>13</v>
      </c>
      <c r="M36" s="210">
        <f>P55</f>
        <v>7478</v>
      </c>
      <c r="O36" s="214" t="s">
        <v>4</v>
      </c>
      <c r="P36" s="243">
        <v>38451</v>
      </c>
      <c r="Q36" s="266"/>
    </row>
    <row r="37" spans="2:17" ht="12.75" customHeight="1" x14ac:dyDescent="0.25">
      <c r="B37" s="228"/>
      <c r="C37" s="205" t="s">
        <v>58</v>
      </c>
      <c r="D37" s="206">
        <f>D38</f>
        <v>11792</v>
      </c>
      <c r="E37" s="206">
        <f>E38</f>
        <v>1179</v>
      </c>
      <c r="F37" s="263"/>
      <c r="G37" s="258" t="s">
        <v>167</v>
      </c>
      <c r="H37" s="229"/>
      <c r="I37" s="229"/>
      <c r="J37" s="229"/>
      <c r="K37" s="229"/>
      <c r="L37" s="229"/>
      <c r="M37" s="259">
        <v>0</v>
      </c>
      <c r="O37" s="204" t="s">
        <v>5</v>
      </c>
      <c r="P37" s="244">
        <f>P38</f>
        <v>36520</v>
      </c>
      <c r="Q37" s="266"/>
    </row>
    <row r="38" spans="2:17" ht="12.75" customHeight="1" x14ac:dyDescent="0.25">
      <c r="B38" s="228"/>
      <c r="C38" s="205" t="s">
        <v>222</v>
      </c>
      <c r="D38" s="206">
        <v>11792</v>
      </c>
      <c r="E38" s="206">
        <v>1179</v>
      </c>
      <c r="F38" s="268"/>
      <c r="G38" s="214" t="s">
        <v>168</v>
      </c>
      <c r="M38" s="216"/>
      <c r="O38" s="214" t="s">
        <v>6</v>
      </c>
      <c r="P38" s="243">
        <v>36520</v>
      </c>
      <c r="Q38" s="266"/>
    </row>
    <row r="39" spans="2:17" ht="12.75" customHeight="1" x14ac:dyDescent="0.25">
      <c r="B39" s="228"/>
      <c r="C39" s="202" t="s">
        <v>186</v>
      </c>
      <c r="D39" s="207">
        <f>D38</f>
        <v>11792</v>
      </c>
      <c r="E39" s="207">
        <f>E38</f>
        <v>1179</v>
      </c>
      <c r="F39" s="198"/>
      <c r="G39" s="214" t="s">
        <v>169</v>
      </c>
      <c r="M39" s="216"/>
      <c r="O39" s="204" t="s">
        <v>86</v>
      </c>
      <c r="P39" s="244">
        <f>P34+P35-P37</f>
        <v>29734</v>
      </c>
      <c r="Q39" s="266"/>
    </row>
    <row r="40" spans="2:17" ht="12.75" customHeight="1" x14ac:dyDescent="0.25">
      <c r="B40" s="228"/>
      <c r="C40" s="204" t="s">
        <v>61</v>
      </c>
      <c r="D40" s="267"/>
      <c r="E40" s="216"/>
      <c r="F40" s="198"/>
      <c r="G40" s="214" t="s">
        <v>171</v>
      </c>
      <c r="M40" s="216"/>
      <c r="O40" s="204" t="s">
        <v>180</v>
      </c>
      <c r="P40" s="235">
        <f>P41+P42</f>
        <v>31743</v>
      </c>
      <c r="Q40" s="266"/>
    </row>
    <row r="41" spans="2:17" ht="12.75" customHeight="1" x14ac:dyDescent="0.25">
      <c r="B41" s="228"/>
      <c r="C41" s="205" t="s">
        <v>221</v>
      </c>
      <c r="D41" s="208">
        <v>245267</v>
      </c>
      <c r="E41" s="206">
        <v>24527</v>
      </c>
      <c r="F41" s="198"/>
      <c r="G41" s="214" t="s">
        <v>170</v>
      </c>
      <c r="M41" s="216"/>
      <c r="O41" s="214" t="s">
        <v>208</v>
      </c>
      <c r="P41" s="238">
        <v>-492</v>
      </c>
      <c r="Q41" s="266"/>
    </row>
    <row r="42" spans="2:17" ht="12.75" customHeight="1" x14ac:dyDescent="0.25">
      <c r="B42" s="228"/>
      <c r="C42" s="209" t="s">
        <v>187</v>
      </c>
      <c r="D42" s="207">
        <f>D41</f>
        <v>245267</v>
      </c>
      <c r="E42" s="207">
        <f>E41</f>
        <v>24527</v>
      </c>
      <c r="F42" s="198"/>
      <c r="G42" s="260" t="s">
        <v>166</v>
      </c>
      <c r="H42" s="229"/>
      <c r="I42" s="229"/>
      <c r="J42" s="229"/>
      <c r="K42" s="229"/>
      <c r="L42" s="229"/>
      <c r="M42" s="259">
        <f>+M36</f>
        <v>7478</v>
      </c>
      <c r="O42" s="214" t="s">
        <v>149</v>
      </c>
      <c r="P42" s="239">
        <v>32235</v>
      </c>
      <c r="Q42" s="266"/>
    </row>
    <row r="43" spans="2:17" ht="12.75" customHeight="1" x14ac:dyDescent="0.25">
      <c r="B43" s="228"/>
      <c r="C43" s="204" t="s">
        <v>64</v>
      </c>
      <c r="D43" s="261">
        <f>D35+D39+D42</f>
        <v>1746387</v>
      </c>
      <c r="E43" s="210">
        <f>E35+E39+E42</f>
        <v>159745</v>
      </c>
      <c r="F43" s="261"/>
      <c r="O43" s="204" t="s">
        <v>7</v>
      </c>
      <c r="P43" s="240">
        <f>P39+P40</f>
        <v>61477</v>
      </c>
      <c r="Q43" s="266"/>
    </row>
    <row r="44" spans="2:17" ht="12.75" customHeight="1" x14ac:dyDescent="0.25">
      <c r="B44" s="228"/>
      <c r="C44" s="204" t="s">
        <v>225</v>
      </c>
      <c r="D44" s="242"/>
      <c r="E44" s="211">
        <v>227399</v>
      </c>
      <c r="F44" s="262"/>
      <c r="G44" s="310" t="s">
        <v>164</v>
      </c>
      <c r="H44" s="311"/>
      <c r="I44" s="311"/>
      <c r="J44" s="311"/>
      <c r="K44" s="311"/>
      <c r="L44" s="311"/>
      <c r="M44" s="312"/>
      <c r="O44" s="204" t="s">
        <v>8</v>
      </c>
      <c r="P44" s="245">
        <f>SUM(P45:P47)</f>
        <v>53782</v>
      </c>
      <c r="Q44" s="266"/>
    </row>
    <row r="45" spans="2:17" ht="12.75" customHeight="1" x14ac:dyDescent="0.25">
      <c r="B45" s="228"/>
      <c r="C45" s="212" t="s">
        <v>226</v>
      </c>
      <c r="D45" s="213"/>
      <c r="E45" s="207">
        <f>E46</f>
        <v>10915</v>
      </c>
      <c r="F45" s="262"/>
      <c r="G45" s="320" t="s">
        <v>196</v>
      </c>
      <c r="H45" s="321"/>
      <c r="I45" s="321"/>
      <c r="J45" s="321"/>
      <c r="K45" s="321"/>
      <c r="L45" s="321"/>
      <c r="M45" s="319"/>
      <c r="O45" s="214" t="s">
        <v>43</v>
      </c>
      <c r="P45" s="238">
        <v>14613</v>
      </c>
      <c r="Q45" s="266"/>
    </row>
    <row r="46" spans="2:17" x14ac:dyDescent="0.25">
      <c r="B46" s="228"/>
      <c r="C46" s="214" t="s">
        <v>67</v>
      </c>
      <c r="D46" s="215"/>
      <c r="E46" s="216">
        <v>10915</v>
      </c>
      <c r="F46" s="261"/>
      <c r="G46" s="248" t="s">
        <v>210</v>
      </c>
      <c r="H46" s="248" t="s">
        <v>214</v>
      </c>
      <c r="I46" s="248" t="s">
        <v>211</v>
      </c>
      <c r="J46" s="248" t="s">
        <v>212</v>
      </c>
      <c r="K46" s="248" t="s">
        <v>213</v>
      </c>
      <c r="L46" s="248" t="s">
        <v>215</v>
      </c>
      <c r="M46" s="248" t="s">
        <v>216</v>
      </c>
      <c r="O46" s="214" t="s">
        <v>9</v>
      </c>
      <c r="P46" s="241">
        <v>37319</v>
      </c>
      <c r="Q46" s="266"/>
    </row>
    <row r="47" spans="2:17" ht="12.75" customHeight="1" x14ac:dyDescent="0.25">
      <c r="B47" s="228"/>
      <c r="C47" s="212" t="s">
        <v>227</v>
      </c>
      <c r="D47" s="213"/>
      <c r="E47" s="207">
        <f>E48</f>
        <v>12064</v>
      </c>
      <c r="F47" s="261"/>
      <c r="G47" s="249" t="s">
        <v>218</v>
      </c>
      <c r="H47" s="250">
        <v>25700</v>
      </c>
      <c r="I47" s="251" t="s">
        <v>219</v>
      </c>
      <c r="J47" s="252">
        <v>45351</v>
      </c>
      <c r="K47" s="250">
        <v>25700</v>
      </c>
      <c r="L47" s="251" t="s">
        <v>220</v>
      </c>
      <c r="M47" s="253" t="s">
        <v>217</v>
      </c>
      <c r="O47" s="214" t="s">
        <v>10</v>
      </c>
      <c r="P47" s="239">
        <v>1850</v>
      </c>
      <c r="Q47" s="266"/>
    </row>
    <row r="48" spans="2:17" x14ac:dyDescent="0.25">
      <c r="B48" s="228"/>
      <c r="C48" s="214" t="s">
        <v>228</v>
      </c>
      <c r="D48" s="215"/>
      <c r="E48" s="216">
        <v>12064</v>
      </c>
      <c r="F48" s="262"/>
      <c r="G48" s="249" t="s">
        <v>218</v>
      </c>
      <c r="H48" s="250">
        <v>10400</v>
      </c>
      <c r="I48" s="251" t="s">
        <v>219</v>
      </c>
      <c r="J48" s="252">
        <v>45351</v>
      </c>
      <c r="K48" s="250">
        <v>10400</v>
      </c>
      <c r="L48" s="251" t="s">
        <v>220</v>
      </c>
      <c r="M48" s="253" t="s">
        <v>217</v>
      </c>
      <c r="O48" s="204" t="s">
        <v>150</v>
      </c>
      <c r="P48" s="240">
        <v>2077</v>
      </c>
      <c r="Q48" s="266"/>
    </row>
    <row r="49" spans="2:17" x14ac:dyDescent="0.25">
      <c r="B49" s="228"/>
      <c r="C49" s="204" t="s">
        <v>224</v>
      </c>
      <c r="D49" s="242"/>
      <c r="E49" s="211"/>
      <c r="F49" s="262"/>
      <c r="G49" s="249" t="s">
        <v>218</v>
      </c>
      <c r="H49" s="250">
        <v>19000</v>
      </c>
      <c r="I49" s="251" t="s">
        <v>219</v>
      </c>
      <c r="J49" s="252">
        <v>45236</v>
      </c>
      <c r="K49" s="250">
        <v>19000</v>
      </c>
      <c r="L49" s="251" t="s">
        <v>220</v>
      </c>
      <c r="M49" s="253" t="s">
        <v>217</v>
      </c>
      <c r="O49" s="204" t="s">
        <v>11</v>
      </c>
      <c r="P49" s="244">
        <f>P43-P44-P48</f>
        <v>5618</v>
      </c>
      <c r="Q49" s="266"/>
    </row>
    <row r="50" spans="2:17" x14ac:dyDescent="0.25">
      <c r="B50" s="228"/>
      <c r="C50" s="205" t="s">
        <v>66</v>
      </c>
      <c r="D50" s="218"/>
      <c r="E50" s="206">
        <v>198005</v>
      </c>
      <c r="F50" s="262"/>
      <c r="G50" s="249" t="s">
        <v>218</v>
      </c>
      <c r="H50" s="250">
        <v>24000</v>
      </c>
      <c r="I50" s="251" t="s">
        <v>219</v>
      </c>
      <c r="J50" s="252">
        <v>45747</v>
      </c>
      <c r="K50" s="250">
        <v>24000</v>
      </c>
      <c r="L50" s="251" t="s">
        <v>220</v>
      </c>
      <c r="M50" s="253" t="s">
        <v>217</v>
      </c>
      <c r="O50" s="204" t="s">
        <v>87</v>
      </c>
      <c r="P50" s="207">
        <v>0</v>
      </c>
      <c r="Q50" s="266"/>
    </row>
    <row r="51" spans="2:17" x14ac:dyDescent="0.25">
      <c r="B51" s="228"/>
      <c r="C51" s="205" t="s">
        <v>70</v>
      </c>
      <c r="D51" s="219"/>
      <c r="E51" s="206">
        <v>52373</v>
      </c>
      <c r="F51" s="262"/>
      <c r="G51" s="249"/>
      <c r="H51" s="250"/>
      <c r="I51" s="251"/>
      <c r="J51" s="252"/>
      <c r="K51" s="250"/>
      <c r="L51" s="217"/>
      <c r="M51" s="253"/>
      <c r="O51" s="204" t="s">
        <v>152</v>
      </c>
      <c r="P51" s="207">
        <f>+P49-P50</f>
        <v>5618</v>
      </c>
      <c r="Q51" s="266"/>
    </row>
    <row r="52" spans="2:17" x14ac:dyDescent="0.25">
      <c r="B52" s="228"/>
      <c r="C52" s="212" t="s">
        <v>72</v>
      </c>
      <c r="D52" s="220"/>
      <c r="E52" s="207">
        <f>E50+E51</f>
        <v>250378</v>
      </c>
      <c r="F52" s="261"/>
      <c r="G52" s="200" t="s">
        <v>0</v>
      </c>
      <c r="H52" s="254">
        <f>SUM(H47:H51)</f>
        <v>79100</v>
      </c>
      <c r="I52" s="200"/>
      <c r="J52" s="200"/>
      <c r="K52" s="254">
        <f>SUM(K47:K51)</f>
        <v>79100</v>
      </c>
      <c r="L52" s="200"/>
      <c r="M52" s="200"/>
      <c r="O52" s="204" t="s">
        <v>12</v>
      </c>
      <c r="P52" s="207">
        <v>5387</v>
      </c>
      <c r="Q52" s="266"/>
    </row>
    <row r="53" spans="2:17" x14ac:dyDescent="0.25">
      <c r="B53" s="228"/>
      <c r="C53" s="201" t="s">
        <v>229</v>
      </c>
      <c r="D53" s="221"/>
      <c r="E53" s="207">
        <f>E43+E45+E47</f>
        <v>182724</v>
      </c>
      <c r="F53" s="262"/>
      <c r="O53" s="204" t="s">
        <v>89</v>
      </c>
      <c r="P53" s="207">
        <f>+P51+P52</f>
        <v>11005</v>
      </c>
      <c r="Q53" s="266"/>
    </row>
    <row r="54" spans="2:17" x14ac:dyDescent="0.25">
      <c r="B54" s="228"/>
      <c r="C54" s="201" t="s">
        <v>230</v>
      </c>
      <c r="D54" s="221"/>
      <c r="E54" s="207">
        <f>E52-E53</f>
        <v>67654</v>
      </c>
      <c r="F54" s="261"/>
      <c r="G54" s="322" t="s">
        <v>192</v>
      </c>
      <c r="H54" s="323"/>
      <c r="I54" s="323"/>
      <c r="J54" s="323"/>
      <c r="K54" s="323"/>
      <c r="L54" s="323"/>
      <c r="M54" s="324"/>
      <c r="O54" s="204" t="s">
        <v>47</v>
      </c>
      <c r="P54" s="237">
        <v>-3527</v>
      </c>
      <c r="Q54" s="266"/>
    </row>
    <row r="55" spans="2:17" x14ac:dyDescent="0.25">
      <c r="B55" s="228"/>
      <c r="C55" s="201" t="s">
        <v>223</v>
      </c>
      <c r="D55" s="221"/>
      <c r="E55" s="222">
        <f>E52/D43</f>
        <v>0.14336913868460999</v>
      </c>
      <c r="F55" s="261"/>
      <c r="G55" s="325"/>
      <c r="H55" s="326"/>
      <c r="I55" s="326"/>
      <c r="J55" s="326"/>
      <c r="K55" s="326"/>
      <c r="L55" s="326"/>
      <c r="M55" s="327"/>
      <c r="O55" s="201" t="s">
        <v>13</v>
      </c>
      <c r="P55" s="207">
        <f>P53+P54</f>
        <v>7478</v>
      </c>
      <c r="Q55" s="266"/>
    </row>
    <row r="56" spans="2:17" ht="12" thickBot="1" x14ac:dyDescent="0.3">
      <c r="B56" s="256"/>
      <c r="C56" s="255"/>
      <c r="D56" s="255"/>
      <c r="E56" s="255"/>
      <c r="F56" s="269"/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70"/>
    </row>
  </sheetData>
  <mergeCells count="14">
    <mergeCell ref="G54:M55"/>
    <mergeCell ref="O16:P16"/>
    <mergeCell ref="O17:P17"/>
    <mergeCell ref="O18:P18"/>
    <mergeCell ref="C32:E32"/>
    <mergeCell ref="G32:M32"/>
    <mergeCell ref="G45:M45"/>
    <mergeCell ref="G44:M44"/>
    <mergeCell ref="C6:M6"/>
    <mergeCell ref="C7:M7"/>
    <mergeCell ref="C8:M8"/>
    <mergeCell ref="G33:M33"/>
    <mergeCell ref="G34:M34"/>
    <mergeCell ref="C33:E33"/>
  </mergeCells>
  <printOptions horizontalCentered="1"/>
  <pageMargins left="0.39370078740157483" right="0.43307086614173229" top="1.1811023622047245" bottom="0.47244094488188981" header="0" footer="0"/>
  <pageSetup paperSize="9" scale="5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S69"/>
  <sheetViews>
    <sheetView topLeftCell="D37" workbookViewId="0">
      <selection activeCell="H51" sqref="H50:J51"/>
    </sheetView>
  </sheetViews>
  <sheetFormatPr baseColWidth="10" defaultRowHeight="12.5" x14ac:dyDescent="0.25"/>
  <cols>
    <col min="1" max="1" width="5.08984375" customWidth="1"/>
    <col min="2" max="2" width="1" customWidth="1"/>
    <col min="3" max="3" width="37.36328125" style="5" customWidth="1"/>
    <col min="4" max="4" width="8" customWidth="1"/>
    <col min="5" max="5" width="40.54296875" customWidth="1"/>
    <col min="6" max="6" width="7.90625" customWidth="1"/>
    <col min="7" max="7" width="0.90625" customWidth="1"/>
    <col min="8" max="8" width="42.6328125" customWidth="1"/>
    <col min="9" max="9" width="6.453125" customWidth="1"/>
    <col min="10" max="10" width="0.90625" customWidth="1"/>
    <col min="11" max="11" width="51.6328125" customWidth="1"/>
    <col min="12" max="13" width="6.36328125" customWidth="1"/>
    <col min="14" max="14" width="0.90625" customWidth="1"/>
    <col min="18" max="18" width="12.6328125" bestFit="1" customWidth="1"/>
  </cols>
  <sheetData>
    <row r="4" spans="2:14" ht="13.5" customHeight="1" thickBot="1" x14ac:dyDescent="0.35">
      <c r="M4" s="26"/>
    </row>
    <row r="5" spans="2:14" ht="13" hidden="1" thickBot="1" x14ac:dyDescent="0.3"/>
    <row r="6" spans="2:14" ht="21.75" customHeight="1" thickBot="1" x14ac:dyDescent="0.4">
      <c r="B6" s="32"/>
      <c r="C6" s="34" t="s">
        <v>51</v>
      </c>
      <c r="D6" s="31"/>
      <c r="E6" s="31"/>
      <c r="F6" s="31"/>
      <c r="G6" s="31"/>
      <c r="H6" s="31"/>
      <c r="I6" s="31"/>
      <c r="J6" s="31"/>
      <c r="K6" s="331" t="s">
        <v>80</v>
      </c>
      <c r="L6" s="331"/>
      <c r="M6" s="76"/>
      <c r="N6" s="33"/>
    </row>
    <row r="7" spans="2:14" ht="13" x14ac:dyDescent="0.3">
      <c r="B7" s="22"/>
      <c r="C7" s="332" t="s">
        <v>157</v>
      </c>
      <c r="D7" s="333"/>
      <c r="E7" s="333"/>
      <c r="F7" s="334"/>
      <c r="G7" s="35"/>
      <c r="H7" s="332" t="s">
        <v>158</v>
      </c>
      <c r="I7" s="334"/>
      <c r="J7" s="35"/>
      <c r="K7" s="335" t="s">
        <v>53</v>
      </c>
      <c r="L7" s="336"/>
      <c r="M7" s="337"/>
      <c r="N7" s="21"/>
    </row>
    <row r="8" spans="2:14" ht="13" x14ac:dyDescent="0.3">
      <c r="B8" s="22"/>
      <c r="C8" s="338" t="s">
        <v>98</v>
      </c>
      <c r="D8" s="339"/>
      <c r="E8" s="339"/>
      <c r="F8" s="340"/>
      <c r="G8" s="35"/>
      <c r="H8" s="338" t="s">
        <v>99</v>
      </c>
      <c r="I8" s="340"/>
      <c r="J8" s="35"/>
      <c r="K8" s="50" t="s">
        <v>75</v>
      </c>
      <c r="L8" s="48"/>
      <c r="M8" s="49"/>
      <c r="N8" s="21"/>
    </row>
    <row r="9" spans="2:14" ht="13.5" thickBot="1" x14ac:dyDescent="0.35">
      <c r="B9" s="22"/>
      <c r="C9" s="338" t="s">
        <v>48</v>
      </c>
      <c r="D9" s="339"/>
      <c r="E9" s="339"/>
      <c r="F9" s="340"/>
      <c r="G9" s="35"/>
      <c r="H9" s="24" t="s">
        <v>49</v>
      </c>
      <c r="I9" s="21"/>
      <c r="J9" s="35"/>
      <c r="K9" s="50" t="s">
        <v>74</v>
      </c>
      <c r="L9" s="48"/>
      <c r="M9" s="49"/>
      <c r="N9" s="21"/>
    </row>
    <row r="10" spans="2:14" ht="12.75" customHeight="1" thickBot="1" x14ac:dyDescent="0.35">
      <c r="B10" s="22"/>
      <c r="C10" s="36" t="s">
        <v>14</v>
      </c>
      <c r="D10" s="1" t="s">
        <v>0</v>
      </c>
      <c r="E10" s="36" t="s">
        <v>42</v>
      </c>
      <c r="F10" s="1" t="s">
        <v>0</v>
      </c>
      <c r="G10" s="35"/>
      <c r="H10" s="20" t="s">
        <v>46</v>
      </c>
      <c r="I10" s="19" t="s">
        <v>0</v>
      </c>
      <c r="J10" s="35"/>
      <c r="K10" s="342" t="s">
        <v>78</v>
      </c>
      <c r="L10" s="343"/>
      <c r="M10" s="344"/>
      <c r="N10" s="21"/>
    </row>
    <row r="11" spans="2:14" ht="12.75" customHeight="1" thickBot="1" x14ac:dyDescent="0.35">
      <c r="B11" s="22"/>
      <c r="C11" s="6" t="s">
        <v>15</v>
      </c>
      <c r="D11" s="11">
        <v>6122</v>
      </c>
      <c r="E11" s="6" t="s">
        <v>27</v>
      </c>
      <c r="F11" s="14">
        <v>25</v>
      </c>
      <c r="G11" s="35"/>
      <c r="H11" s="3" t="s">
        <v>130</v>
      </c>
      <c r="I11" s="11">
        <v>4107</v>
      </c>
      <c r="J11" s="35"/>
      <c r="K11" s="342" t="s">
        <v>79</v>
      </c>
      <c r="L11" s="343"/>
      <c r="M11" s="344"/>
      <c r="N11" s="21"/>
    </row>
    <row r="12" spans="2:14" ht="12.75" customHeight="1" x14ac:dyDescent="0.25">
      <c r="B12" s="22"/>
      <c r="C12" s="28" t="s">
        <v>16</v>
      </c>
      <c r="D12" s="12"/>
      <c r="E12" s="10" t="s">
        <v>28</v>
      </c>
      <c r="F12" s="37"/>
      <c r="G12" s="35"/>
      <c r="H12" s="30" t="s">
        <v>131</v>
      </c>
      <c r="I12" s="80">
        <v>102</v>
      </c>
      <c r="J12" s="35"/>
      <c r="K12" s="342" t="s">
        <v>44</v>
      </c>
      <c r="L12" s="343"/>
      <c r="M12" s="344"/>
      <c r="N12" s="21"/>
    </row>
    <row r="13" spans="2:14" ht="12.75" customHeight="1" x14ac:dyDescent="0.25">
      <c r="B13" s="22"/>
      <c r="C13" s="28" t="s">
        <v>26</v>
      </c>
      <c r="D13" s="12"/>
      <c r="E13" s="28" t="s">
        <v>29</v>
      </c>
      <c r="F13" s="38"/>
      <c r="G13" s="35"/>
      <c r="H13" s="29" t="s">
        <v>132</v>
      </c>
      <c r="I13" s="41">
        <v>3832</v>
      </c>
      <c r="J13" s="35"/>
      <c r="K13" s="342" t="s">
        <v>155</v>
      </c>
      <c r="L13" s="343"/>
      <c r="M13" s="344"/>
      <c r="N13" s="21"/>
    </row>
    <row r="14" spans="2:14" ht="12.75" customHeight="1" x14ac:dyDescent="0.25">
      <c r="B14" s="22"/>
      <c r="C14" s="28" t="s">
        <v>50</v>
      </c>
      <c r="D14" s="12">
        <v>5399</v>
      </c>
      <c r="E14" s="81" t="s">
        <v>30</v>
      </c>
      <c r="F14" s="41"/>
      <c r="G14" s="35"/>
      <c r="H14" s="29" t="s">
        <v>133</v>
      </c>
      <c r="I14" s="41">
        <v>173</v>
      </c>
      <c r="J14" s="35"/>
      <c r="K14" s="50"/>
      <c r="L14" s="52" t="s">
        <v>55</v>
      </c>
      <c r="M14" s="53" t="s">
        <v>0</v>
      </c>
      <c r="N14" s="21"/>
    </row>
    <row r="15" spans="2:14" ht="12.75" customHeight="1" thickBot="1" x14ac:dyDescent="0.3">
      <c r="B15" s="22"/>
      <c r="C15" s="7" t="s">
        <v>45</v>
      </c>
      <c r="D15" s="15">
        <v>723</v>
      </c>
      <c r="E15" s="82" t="s">
        <v>31</v>
      </c>
      <c r="F15" s="41">
        <v>25</v>
      </c>
      <c r="G15" s="35"/>
      <c r="H15" s="86" t="s">
        <v>134</v>
      </c>
      <c r="I15" s="16">
        <v>0</v>
      </c>
      <c r="J15" s="35"/>
      <c r="K15" s="50" t="s">
        <v>54</v>
      </c>
      <c r="L15" s="52"/>
      <c r="M15" s="53"/>
      <c r="N15" s="21"/>
    </row>
    <row r="16" spans="2:14" ht="12.75" customHeight="1" thickBot="1" x14ac:dyDescent="0.35">
      <c r="B16" s="22"/>
      <c r="C16" s="36" t="s">
        <v>124</v>
      </c>
      <c r="D16" s="95"/>
      <c r="E16" s="36" t="s">
        <v>124</v>
      </c>
      <c r="F16" s="114"/>
      <c r="G16" s="35"/>
      <c r="H16" s="3" t="s">
        <v>135</v>
      </c>
      <c r="I16" s="11">
        <v>0</v>
      </c>
      <c r="J16" s="35"/>
      <c r="K16" s="51" t="s">
        <v>56</v>
      </c>
      <c r="L16" s="54">
        <v>45913</v>
      </c>
      <c r="M16" s="55">
        <v>4591</v>
      </c>
      <c r="N16" s="21"/>
    </row>
    <row r="17" spans="2:19" ht="12.75" customHeight="1" thickBot="1" x14ac:dyDescent="0.35">
      <c r="B17" s="22"/>
      <c r="C17" s="97" t="s">
        <v>90</v>
      </c>
      <c r="D17" s="42">
        <v>0</v>
      </c>
      <c r="E17" s="97" t="s">
        <v>113</v>
      </c>
      <c r="F17" s="42">
        <v>0</v>
      </c>
      <c r="G17" s="35"/>
      <c r="H17" s="44" t="s">
        <v>136</v>
      </c>
      <c r="I17" s="40"/>
      <c r="J17" s="35"/>
      <c r="K17" s="50" t="s">
        <v>57</v>
      </c>
      <c r="L17" s="52"/>
      <c r="M17" s="53"/>
      <c r="N17" s="21"/>
    </row>
    <row r="18" spans="2:19" ht="12.75" customHeight="1" thickBot="1" x14ac:dyDescent="0.3">
      <c r="B18" s="22"/>
      <c r="C18" s="109" t="s">
        <v>91</v>
      </c>
      <c r="D18" s="95"/>
      <c r="E18" s="109" t="s">
        <v>114</v>
      </c>
      <c r="F18" s="95"/>
      <c r="G18" s="35"/>
      <c r="H18" s="29" t="s">
        <v>137</v>
      </c>
      <c r="I18" s="41"/>
      <c r="J18" s="35"/>
      <c r="K18" s="51" t="s">
        <v>58</v>
      </c>
      <c r="L18" s="56">
        <v>2875</v>
      </c>
      <c r="M18" s="57">
        <v>287</v>
      </c>
      <c r="N18" s="21"/>
    </row>
    <row r="19" spans="2:19" ht="12.75" customHeight="1" thickBot="1" x14ac:dyDescent="0.35">
      <c r="B19" s="22"/>
      <c r="C19" s="28" t="s">
        <v>92</v>
      </c>
      <c r="D19" s="79"/>
      <c r="E19" s="28" t="s">
        <v>115</v>
      </c>
      <c r="F19" s="111"/>
      <c r="G19" s="35"/>
      <c r="H19" s="3" t="s">
        <v>83</v>
      </c>
      <c r="I19" s="11">
        <v>2383</v>
      </c>
      <c r="J19" s="35"/>
      <c r="K19" s="51" t="s">
        <v>59</v>
      </c>
      <c r="L19" s="56">
        <v>2875</v>
      </c>
      <c r="M19" s="57">
        <v>287</v>
      </c>
      <c r="N19" s="21"/>
    </row>
    <row r="20" spans="2:19" ht="12.75" customHeight="1" thickBot="1" x14ac:dyDescent="0.3">
      <c r="B20" s="22"/>
      <c r="C20" s="28" t="s">
        <v>100</v>
      </c>
      <c r="D20" s="41"/>
      <c r="E20" s="28" t="s">
        <v>116</v>
      </c>
      <c r="F20" s="100"/>
      <c r="G20" s="35"/>
      <c r="H20" s="44" t="s">
        <v>138</v>
      </c>
      <c r="I20" s="40">
        <v>0</v>
      </c>
      <c r="J20" s="35"/>
      <c r="K20" s="51"/>
      <c r="L20" s="56"/>
      <c r="M20" s="57"/>
      <c r="N20" s="21"/>
    </row>
    <row r="21" spans="2:19" ht="12.75" customHeight="1" thickBot="1" x14ac:dyDescent="0.35">
      <c r="B21" s="22"/>
      <c r="C21" s="6" t="s">
        <v>109</v>
      </c>
      <c r="D21" s="11">
        <v>0</v>
      </c>
      <c r="E21" s="6" t="s">
        <v>83</v>
      </c>
      <c r="F21" s="11">
        <v>76453</v>
      </c>
      <c r="G21" s="35"/>
      <c r="H21" s="29" t="s">
        <v>139</v>
      </c>
      <c r="I21" s="100">
        <v>2107</v>
      </c>
      <c r="J21" s="35"/>
      <c r="K21" s="51"/>
      <c r="L21" s="56"/>
      <c r="M21" s="57"/>
      <c r="N21" s="21"/>
    </row>
    <row r="22" spans="2:19" ht="12.75" customHeight="1" x14ac:dyDescent="0.25">
      <c r="B22" s="22"/>
      <c r="C22" s="7" t="s">
        <v>110</v>
      </c>
      <c r="D22" s="78"/>
      <c r="E22" s="39" t="s">
        <v>117</v>
      </c>
      <c r="F22" s="95">
        <v>0</v>
      </c>
      <c r="G22" s="35"/>
      <c r="H22" s="29" t="s">
        <v>140</v>
      </c>
      <c r="I22" s="100">
        <v>85</v>
      </c>
      <c r="J22" s="35"/>
      <c r="K22" s="51"/>
      <c r="L22" s="56"/>
      <c r="M22" s="57"/>
      <c r="N22" s="21"/>
    </row>
    <row r="23" spans="2:19" ht="12.75" customHeight="1" thickBot="1" x14ac:dyDescent="0.3">
      <c r="B23" s="22"/>
      <c r="C23" s="7" t="s">
        <v>111</v>
      </c>
      <c r="D23" s="79"/>
      <c r="E23" s="28" t="s">
        <v>85</v>
      </c>
      <c r="F23" s="111">
        <v>74058</v>
      </c>
      <c r="G23" s="35"/>
      <c r="H23" s="86" t="s">
        <v>141</v>
      </c>
      <c r="I23" s="100">
        <v>0</v>
      </c>
      <c r="J23" s="35"/>
      <c r="K23" s="51" t="s">
        <v>60</v>
      </c>
      <c r="L23" s="58">
        <v>2875</v>
      </c>
      <c r="M23" s="55">
        <v>287</v>
      </c>
      <c r="N23" s="21"/>
    </row>
    <row r="24" spans="2:19" ht="12.75" customHeight="1" x14ac:dyDescent="0.3">
      <c r="B24" s="22"/>
      <c r="C24" s="36" t="s">
        <v>125</v>
      </c>
      <c r="D24" s="98"/>
      <c r="E24" s="28" t="s">
        <v>84</v>
      </c>
      <c r="F24" s="112">
        <v>2395</v>
      </c>
      <c r="G24" s="35"/>
      <c r="H24" s="86" t="s">
        <v>142</v>
      </c>
      <c r="I24" s="100">
        <v>191</v>
      </c>
      <c r="J24" s="35"/>
      <c r="K24" s="51"/>
      <c r="L24" s="58"/>
      <c r="M24" s="55"/>
      <c r="N24" s="21"/>
    </row>
    <row r="25" spans="2:19" ht="12.75" customHeight="1" thickBot="1" x14ac:dyDescent="0.35">
      <c r="B25" s="22"/>
      <c r="C25" s="97" t="s">
        <v>17</v>
      </c>
      <c r="D25" s="42">
        <v>91642</v>
      </c>
      <c r="E25" s="28" t="s">
        <v>160</v>
      </c>
      <c r="F25" s="100"/>
      <c r="G25" s="35"/>
      <c r="H25" s="86" t="s">
        <v>143</v>
      </c>
      <c r="I25" s="78"/>
      <c r="J25" s="35"/>
      <c r="K25" s="50" t="s">
        <v>61</v>
      </c>
      <c r="L25" s="52"/>
      <c r="M25" s="53"/>
      <c r="N25" s="21"/>
    </row>
    <row r="26" spans="2:19" ht="12.75" customHeight="1" thickBot="1" x14ac:dyDescent="0.35">
      <c r="B26" s="22"/>
      <c r="C26" s="28" t="s">
        <v>18</v>
      </c>
      <c r="D26" s="41">
        <v>92546</v>
      </c>
      <c r="E26" s="28" t="s">
        <v>118</v>
      </c>
      <c r="F26" s="100"/>
      <c r="G26" s="35"/>
      <c r="H26" s="3" t="s">
        <v>32</v>
      </c>
      <c r="I26" s="11">
        <v>0</v>
      </c>
      <c r="J26" s="35"/>
      <c r="K26" s="51" t="s">
        <v>62</v>
      </c>
      <c r="L26" s="56">
        <v>2685</v>
      </c>
      <c r="M26" s="57">
        <v>269</v>
      </c>
      <c r="N26" s="21"/>
    </row>
    <row r="27" spans="2:19" ht="12.75" customHeight="1" thickBot="1" x14ac:dyDescent="0.3">
      <c r="B27" s="22"/>
      <c r="C27" s="28" t="s">
        <v>93</v>
      </c>
      <c r="D27" s="41">
        <v>0</v>
      </c>
      <c r="E27" s="78"/>
      <c r="F27" s="78"/>
      <c r="G27" s="35"/>
      <c r="H27" s="86" t="s">
        <v>144</v>
      </c>
      <c r="I27" s="78"/>
      <c r="J27" s="35"/>
      <c r="K27" s="51" t="s">
        <v>63</v>
      </c>
      <c r="L27" s="58">
        <v>2685</v>
      </c>
      <c r="M27" s="55">
        <v>269</v>
      </c>
      <c r="N27" s="21"/>
    </row>
    <row r="28" spans="2:19" ht="12.75" customHeight="1" thickBot="1" x14ac:dyDescent="0.35">
      <c r="B28" s="22"/>
      <c r="C28" s="28" t="s">
        <v>19</v>
      </c>
      <c r="D28" s="41">
        <v>180</v>
      </c>
      <c r="E28" s="6" t="s">
        <v>94</v>
      </c>
      <c r="F28" s="90">
        <v>0</v>
      </c>
      <c r="G28" s="35"/>
      <c r="H28" s="29" t="s">
        <v>145</v>
      </c>
      <c r="I28" s="100"/>
      <c r="J28" s="35"/>
      <c r="K28" s="50" t="s">
        <v>64</v>
      </c>
      <c r="L28" s="58">
        <v>51473</v>
      </c>
      <c r="M28" s="55">
        <v>5147</v>
      </c>
      <c r="N28" s="21"/>
      <c r="O28" s="35"/>
      <c r="P28" s="35"/>
      <c r="Q28" s="35"/>
      <c r="R28" s="35"/>
      <c r="S28" s="35"/>
    </row>
    <row r="29" spans="2:19" ht="12.75" customHeight="1" thickBot="1" x14ac:dyDescent="0.35">
      <c r="B29" s="22"/>
      <c r="C29" s="28" t="s">
        <v>20</v>
      </c>
      <c r="D29" s="41">
        <v>406</v>
      </c>
      <c r="E29" s="6" t="s">
        <v>101</v>
      </c>
      <c r="F29" s="90">
        <v>0</v>
      </c>
      <c r="G29" s="35"/>
      <c r="H29" s="86" t="s">
        <v>146</v>
      </c>
      <c r="I29" s="100"/>
      <c r="J29" s="35"/>
      <c r="K29" s="50"/>
      <c r="L29" s="56"/>
      <c r="M29" s="53"/>
      <c r="N29" s="21"/>
      <c r="O29" s="35"/>
      <c r="P29" s="35"/>
      <c r="Q29" s="35"/>
      <c r="R29" s="35"/>
      <c r="S29" s="35"/>
    </row>
    <row r="30" spans="2:19" ht="12.75" customHeight="1" thickBot="1" x14ac:dyDescent="0.35">
      <c r="B30" s="22"/>
      <c r="C30" s="28" t="s">
        <v>21</v>
      </c>
      <c r="D30" s="41">
        <v>0</v>
      </c>
      <c r="E30" s="6" t="s">
        <v>32</v>
      </c>
      <c r="F30" s="11">
        <v>6186</v>
      </c>
      <c r="G30" s="35"/>
      <c r="H30" s="4" t="s">
        <v>1</v>
      </c>
      <c r="I30" s="87">
        <v>1724</v>
      </c>
      <c r="J30" s="35"/>
      <c r="K30" s="50" t="s">
        <v>65</v>
      </c>
      <c r="L30" s="56"/>
      <c r="M30" s="53" t="s">
        <v>0</v>
      </c>
      <c r="N30" s="21"/>
      <c r="O30" s="35"/>
      <c r="P30" s="35"/>
      <c r="Q30" s="35"/>
      <c r="R30" s="35"/>
      <c r="S30" s="35"/>
    </row>
    <row r="31" spans="2:19" ht="12.75" customHeight="1" thickBot="1" x14ac:dyDescent="0.35">
      <c r="B31" s="22"/>
      <c r="C31" s="46" t="s">
        <v>126</v>
      </c>
      <c r="D31" s="94">
        <v>-1490</v>
      </c>
      <c r="E31" s="6" t="s">
        <v>33</v>
      </c>
      <c r="F31" s="11">
        <v>0</v>
      </c>
      <c r="G31" s="35"/>
      <c r="H31" s="105" t="s">
        <v>147</v>
      </c>
      <c r="I31" s="98">
        <v>266</v>
      </c>
      <c r="J31" s="35"/>
      <c r="K31" s="50" t="s">
        <v>66</v>
      </c>
      <c r="L31" s="56"/>
      <c r="M31" s="55">
        <v>13651</v>
      </c>
      <c r="N31" s="21"/>
      <c r="O31" s="35"/>
      <c r="P31" s="35"/>
      <c r="Q31" s="35"/>
      <c r="R31" s="35"/>
      <c r="S31" s="35"/>
    </row>
    <row r="32" spans="2:19" ht="12.75" customHeight="1" thickBot="1" x14ac:dyDescent="0.35">
      <c r="B32" s="22"/>
      <c r="C32" s="6" t="s">
        <v>94</v>
      </c>
      <c r="D32" s="90">
        <v>0</v>
      </c>
      <c r="E32" s="84" t="s">
        <v>34</v>
      </c>
      <c r="F32" s="40"/>
      <c r="G32" s="35"/>
      <c r="H32" s="4" t="s">
        <v>2</v>
      </c>
      <c r="I32" s="87">
        <v>1458</v>
      </c>
      <c r="J32" s="35"/>
      <c r="K32" s="51" t="s">
        <v>67</v>
      </c>
      <c r="L32" s="56"/>
      <c r="M32" s="57">
        <v>13095</v>
      </c>
      <c r="N32" s="21"/>
      <c r="O32" s="35"/>
      <c r="P32" s="35"/>
      <c r="Q32" s="35"/>
      <c r="R32" s="35"/>
      <c r="S32" s="35"/>
    </row>
    <row r="33" spans="2:19" ht="12.75" customHeight="1" thickBot="1" x14ac:dyDescent="0.35">
      <c r="B33" s="22"/>
      <c r="C33" s="6" t="s">
        <v>101</v>
      </c>
      <c r="D33" s="90">
        <v>0</v>
      </c>
      <c r="E33" s="28" t="s">
        <v>119</v>
      </c>
      <c r="F33" s="79"/>
      <c r="G33" s="35"/>
      <c r="H33" s="3" t="s">
        <v>3</v>
      </c>
      <c r="I33" s="14">
        <v>116</v>
      </c>
      <c r="J33" s="35"/>
      <c r="K33" s="51" t="s">
        <v>68</v>
      </c>
      <c r="L33" s="56"/>
      <c r="M33" s="57">
        <v>287</v>
      </c>
      <c r="N33" s="21"/>
      <c r="O33" s="35"/>
      <c r="P33" s="35"/>
      <c r="Q33" s="35"/>
      <c r="R33" s="35"/>
      <c r="S33" s="35"/>
    </row>
    <row r="34" spans="2:19" ht="12.75" customHeight="1" thickBot="1" x14ac:dyDescent="0.35">
      <c r="B34" s="22"/>
      <c r="C34" s="6" t="s">
        <v>22</v>
      </c>
      <c r="D34" s="11">
        <v>362</v>
      </c>
      <c r="E34" s="28" t="s">
        <v>120</v>
      </c>
      <c r="F34" s="41"/>
      <c r="G34" s="35"/>
      <c r="H34" s="43" t="s">
        <v>4</v>
      </c>
      <c r="I34" s="40">
        <v>116</v>
      </c>
      <c r="J34" s="35"/>
      <c r="K34" s="51" t="s">
        <v>69</v>
      </c>
      <c r="L34" s="56"/>
      <c r="M34" s="57">
        <v>269</v>
      </c>
      <c r="N34" s="21"/>
      <c r="O34" s="35"/>
      <c r="P34" s="35"/>
      <c r="Q34" s="35"/>
      <c r="R34" s="88"/>
      <c r="S34" s="35"/>
    </row>
    <row r="35" spans="2:19" ht="12.75" customHeight="1" thickBot="1" x14ac:dyDescent="0.35">
      <c r="B35" s="22"/>
      <c r="C35" s="7" t="s">
        <v>127</v>
      </c>
      <c r="D35" s="15">
        <v>0</v>
      </c>
      <c r="E35" s="100"/>
      <c r="F35" s="100"/>
      <c r="G35" s="35"/>
      <c r="H35" s="3" t="s">
        <v>5</v>
      </c>
      <c r="I35" s="11">
        <v>24</v>
      </c>
      <c r="J35" s="35"/>
      <c r="K35" s="50" t="s">
        <v>70</v>
      </c>
      <c r="L35" s="56"/>
      <c r="M35" s="55">
        <v>3930</v>
      </c>
      <c r="N35" s="21"/>
      <c r="O35" s="35"/>
      <c r="P35" s="35"/>
      <c r="Q35" s="35"/>
      <c r="R35" s="88"/>
      <c r="S35" s="35"/>
    </row>
    <row r="36" spans="2:19" ht="12.75" customHeight="1" thickBot="1" x14ac:dyDescent="0.3">
      <c r="B36" s="22"/>
      <c r="C36" s="7" t="s">
        <v>23</v>
      </c>
      <c r="D36" s="12">
        <v>362</v>
      </c>
      <c r="F36" s="78"/>
      <c r="G36" s="35"/>
      <c r="H36" s="29" t="s">
        <v>6</v>
      </c>
      <c r="I36" s="40">
        <v>24</v>
      </c>
      <c r="J36" s="35"/>
      <c r="K36" s="51" t="s">
        <v>67</v>
      </c>
      <c r="L36" s="56"/>
      <c r="M36" s="57">
        <v>3930</v>
      </c>
      <c r="N36" s="21"/>
      <c r="O36" s="35"/>
      <c r="P36" s="35"/>
      <c r="Q36" s="35"/>
      <c r="R36" s="88"/>
      <c r="S36" s="35"/>
    </row>
    <row r="37" spans="2:19" ht="12.75" customHeight="1" thickBot="1" x14ac:dyDescent="0.35">
      <c r="B37" s="22"/>
      <c r="C37" s="6" t="s">
        <v>128</v>
      </c>
      <c r="D37" s="11">
        <v>0</v>
      </c>
      <c r="E37" s="20" t="s">
        <v>82</v>
      </c>
      <c r="F37" s="11">
        <v>4</v>
      </c>
      <c r="G37" s="35"/>
      <c r="H37" s="4" t="s">
        <v>86</v>
      </c>
      <c r="I37" s="87">
        <v>1550</v>
      </c>
      <c r="J37" s="35"/>
      <c r="K37" s="50" t="s">
        <v>71</v>
      </c>
      <c r="L37" s="56"/>
      <c r="M37" s="55">
        <v>0</v>
      </c>
      <c r="N37" s="21"/>
      <c r="O37" s="35"/>
      <c r="P37" s="35"/>
      <c r="Q37" s="35"/>
      <c r="R37" s="35"/>
      <c r="S37" s="35"/>
    </row>
    <row r="38" spans="2:19" ht="12.75" customHeight="1" thickBot="1" x14ac:dyDescent="0.35">
      <c r="B38" s="22"/>
      <c r="C38" s="28" t="s">
        <v>102</v>
      </c>
      <c r="D38" s="12"/>
      <c r="E38" s="9" t="s">
        <v>81</v>
      </c>
      <c r="F38" s="11">
        <v>0</v>
      </c>
      <c r="G38" s="35"/>
      <c r="H38" s="4" t="s">
        <v>148</v>
      </c>
      <c r="I38" s="42">
        <v>155</v>
      </c>
      <c r="J38" s="35"/>
      <c r="K38" s="50" t="s">
        <v>72</v>
      </c>
      <c r="L38" s="56"/>
      <c r="M38" s="55">
        <v>17581</v>
      </c>
      <c r="N38" s="21"/>
      <c r="O38" s="35"/>
      <c r="P38" s="35"/>
      <c r="Q38" s="35"/>
      <c r="R38" s="35"/>
      <c r="S38" s="35"/>
    </row>
    <row r="39" spans="2:19" ht="12.75" customHeight="1" thickBot="1" x14ac:dyDescent="0.35">
      <c r="B39" s="22"/>
      <c r="C39" s="28" t="s">
        <v>24</v>
      </c>
      <c r="D39" s="12"/>
      <c r="E39" s="9" t="s">
        <v>52</v>
      </c>
      <c r="F39" s="11">
        <v>266</v>
      </c>
      <c r="G39" s="35"/>
      <c r="H39" s="104" t="s">
        <v>149</v>
      </c>
      <c r="I39" s="95">
        <v>155</v>
      </c>
      <c r="J39" s="35"/>
      <c r="K39" s="22"/>
      <c r="M39" s="107"/>
      <c r="N39" s="21"/>
      <c r="O39" s="35"/>
      <c r="P39" s="35"/>
      <c r="Q39" s="35"/>
      <c r="R39" s="35"/>
      <c r="S39" s="35"/>
    </row>
    <row r="40" spans="2:19" ht="12.75" customHeight="1" thickBot="1" x14ac:dyDescent="0.35">
      <c r="B40" s="22"/>
      <c r="C40" s="6" t="s">
        <v>103</v>
      </c>
      <c r="D40" s="11">
        <v>0</v>
      </c>
      <c r="E40" s="8" t="s">
        <v>122</v>
      </c>
      <c r="F40" s="18">
        <v>82934</v>
      </c>
      <c r="G40" s="35"/>
      <c r="H40" s="101" t="s">
        <v>7</v>
      </c>
      <c r="I40" s="18">
        <v>1705</v>
      </c>
      <c r="J40" s="35"/>
      <c r="K40" s="50"/>
      <c r="L40" s="56"/>
      <c r="M40" s="55"/>
      <c r="N40" s="21"/>
      <c r="O40" s="35"/>
      <c r="P40" s="35"/>
      <c r="Q40" s="35"/>
      <c r="R40" s="35"/>
      <c r="S40" s="35"/>
    </row>
    <row r="41" spans="2:19" ht="12.75" customHeight="1" thickBot="1" x14ac:dyDescent="0.35">
      <c r="B41" s="22"/>
      <c r="C41" s="39" t="s">
        <v>104</v>
      </c>
      <c r="D41" s="13"/>
      <c r="E41" s="8"/>
      <c r="F41" s="18"/>
      <c r="G41" s="35"/>
      <c r="H41" s="20" t="s">
        <v>8</v>
      </c>
      <c r="I41" s="11">
        <v>1616</v>
      </c>
      <c r="J41" s="35"/>
      <c r="K41" s="50"/>
      <c r="L41" s="56"/>
      <c r="M41" s="55"/>
      <c r="N41" s="21"/>
      <c r="O41" s="35"/>
      <c r="P41" s="35"/>
      <c r="Q41" s="35"/>
      <c r="R41" s="35"/>
      <c r="S41" s="35"/>
    </row>
    <row r="42" spans="2:19" ht="12.75" customHeight="1" thickBot="1" x14ac:dyDescent="0.35">
      <c r="B42" s="22"/>
      <c r="C42" s="28" t="s">
        <v>159</v>
      </c>
      <c r="D42" s="41"/>
      <c r="E42" s="8" t="s">
        <v>35</v>
      </c>
      <c r="F42" s="17">
        <v>17092</v>
      </c>
      <c r="G42" s="35"/>
      <c r="H42" s="102" t="s">
        <v>43</v>
      </c>
      <c r="I42" s="40">
        <v>1163</v>
      </c>
      <c r="J42" s="35"/>
      <c r="K42" s="50" t="s">
        <v>73</v>
      </c>
      <c r="L42" s="56"/>
      <c r="M42" s="59">
        <v>34.159999999999997</v>
      </c>
      <c r="N42" s="21"/>
      <c r="O42" s="35"/>
      <c r="P42" s="35"/>
      <c r="Q42" s="35"/>
      <c r="R42" s="35"/>
      <c r="S42" s="35"/>
    </row>
    <row r="43" spans="2:19" ht="12.75" customHeight="1" thickBot="1" x14ac:dyDescent="0.3">
      <c r="B43" s="22"/>
      <c r="C43" s="39" t="s">
        <v>105</v>
      </c>
      <c r="D43" s="13"/>
      <c r="E43" s="85" t="s">
        <v>36</v>
      </c>
      <c r="F43" s="80">
        <v>21869</v>
      </c>
      <c r="G43" s="35"/>
      <c r="H43" s="103" t="s">
        <v>9</v>
      </c>
      <c r="I43" s="41">
        <v>371</v>
      </c>
      <c r="J43" s="35"/>
      <c r="K43" s="50"/>
      <c r="L43" s="56"/>
      <c r="M43" s="59"/>
      <c r="N43" s="21"/>
      <c r="O43" s="35"/>
      <c r="P43" s="35"/>
      <c r="Q43" s="35"/>
      <c r="R43" s="35"/>
      <c r="S43" s="35"/>
    </row>
    <row r="44" spans="2:19" ht="12.75" customHeight="1" thickBot="1" x14ac:dyDescent="0.35">
      <c r="B44" s="22"/>
      <c r="C44" s="6" t="s">
        <v>112</v>
      </c>
      <c r="D44" s="11">
        <v>576</v>
      </c>
      <c r="E44" s="81" t="s">
        <v>37</v>
      </c>
      <c r="F44" s="41">
        <v>0</v>
      </c>
      <c r="G44" s="35"/>
      <c r="H44" s="103" t="s">
        <v>10</v>
      </c>
      <c r="I44" s="41">
        <v>41</v>
      </c>
      <c r="J44" s="35"/>
      <c r="K44" s="60"/>
      <c r="L44" s="61"/>
      <c r="M44" s="62"/>
      <c r="N44" s="21"/>
      <c r="O44" s="35"/>
      <c r="P44" s="35"/>
      <c r="Q44" s="35"/>
      <c r="R44" s="35"/>
      <c r="S44" s="35"/>
    </row>
    <row r="45" spans="2:19" ht="12.75" customHeight="1" thickBot="1" x14ac:dyDescent="0.35">
      <c r="B45" s="22"/>
      <c r="C45" s="6" t="s">
        <v>106</v>
      </c>
      <c r="D45" s="11">
        <v>55</v>
      </c>
      <c r="E45" s="81" t="s">
        <v>38</v>
      </c>
      <c r="F45" s="41">
        <v>0</v>
      </c>
      <c r="G45" s="35"/>
      <c r="H45" s="106" t="s">
        <v>150</v>
      </c>
      <c r="I45" s="98">
        <v>41</v>
      </c>
      <c r="J45" s="35"/>
      <c r="K45" s="73"/>
      <c r="L45" s="74"/>
      <c r="M45" s="75"/>
      <c r="N45" s="21"/>
      <c r="O45" s="35"/>
      <c r="P45" s="35"/>
      <c r="Q45" s="35"/>
      <c r="R45" s="35"/>
      <c r="S45" s="35"/>
    </row>
    <row r="46" spans="2:19" ht="12.75" customHeight="1" thickBot="1" x14ac:dyDescent="0.35">
      <c r="B46" s="22"/>
      <c r="C46" s="93" t="s">
        <v>107</v>
      </c>
      <c r="D46" s="40"/>
      <c r="E46" s="83" t="s">
        <v>123</v>
      </c>
      <c r="F46" s="78"/>
      <c r="G46" s="35"/>
      <c r="H46" s="4" t="s">
        <v>11</v>
      </c>
      <c r="I46" s="87">
        <v>89</v>
      </c>
      <c r="J46" s="35"/>
      <c r="K46" s="73"/>
      <c r="L46" s="74"/>
      <c r="M46" s="75"/>
      <c r="N46" s="21"/>
      <c r="O46" s="35"/>
      <c r="P46" s="35"/>
      <c r="Q46" s="35"/>
      <c r="R46" s="35"/>
      <c r="S46" s="35"/>
    </row>
    <row r="47" spans="2:19" ht="12.75" customHeight="1" thickBot="1" x14ac:dyDescent="0.35">
      <c r="B47" s="22"/>
      <c r="C47" s="46" t="s">
        <v>108</v>
      </c>
      <c r="D47" s="94">
        <v>55</v>
      </c>
      <c r="E47" s="81" t="s">
        <v>39</v>
      </c>
      <c r="F47" s="77">
        <v>-4866</v>
      </c>
      <c r="G47" s="35"/>
      <c r="H47" s="20" t="s">
        <v>87</v>
      </c>
      <c r="I47" s="11">
        <v>0</v>
      </c>
      <c r="J47" s="35"/>
      <c r="K47" s="73"/>
      <c r="L47" s="74"/>
      <c r="M47" s="75"/>
      <c r="N47" s="21"/>
      <c r="O47" s="35"/>
      <c r="P47" s="35"/>
      <c r="Q47" s="35"/>
      <c r="R47" s="35"/>
      <c r="S47" s="35"/>
    </row>
    <row r="48" spans="2:19" ht="12.75" customHeight="1" thickBot="1" x14ac:dyDescent="0.35">
      <c r="B48" s="22"/>
      <c r="C48" s="6" t="s">
        <v>82</v>
      </c>
      <c r="D48" s="11">
        <v>0</v>
      </c>
      <c r="E48" s="28" t="s">
        <v>40</v>
      </c>
      <c r="F48" s="41">
        <v>89</v>
      </c>
      <c r="G48" s="35"/>
      <c r="H48" s="104" t="s">
        <v>88</v>
      </c>
      <c r="I48" s="78"/>
      <c r="J48" s="35"/>
      <c r="K48" s="63" t="s">
        <v>76</v>
      </c>
      <c r="L48" s="64"/>
      <c r="M48" s="65"/>
      <c r="N48" s="21"/>
      <c r="O48" s="35"/>
      <c r="P48" s="35"/>
      <c r="Q48" s="35"/>
      <c r="R48" s="35"/>
      <c r="S48" s="35"/>
    </row>
    <row r="49" spans="2:19" ht="12.75" customHeight="1" thickBot="1" x14ac:dyDescent="0.35">
      <c r="B49" s="22"/>
      <c r="C49" s="6" t="s">
        <v>81</v>
      </c>
      <c r="D49" s="11">
        <v>992</v>
      </c>
      <c r="F49" s="78"/>
      <c r="G49" s="35"/>
      <c r="H49" s="29" t="s">
        <v>153</v>
      </c>
      <c r="I49" s="100"/>
      <c r="J49" s="35"/>
      <c r="K49" s="99" t="s">
        <v>77</v>
      </c>
      <c r="L49" s="48"/>
      <c r="M49" s="49"/>
      <c r="N49" s="21"/>
      <c r="O49" s="35"/>
      <c r="P49" s="35"/>
      <c r="Q49" s="35"/>
      <c r="R49" s="35"/>
      <c r="S49" s="35"/>
    </row>
    <row r="50" spans="2:19" ht="12.75" customHeight="1" thickBot="1" x14ac:dyDescent="0.35">
      <c r="B50" s="22"/>
      <c r="C50" s="6" t="s">
        <v>129</v>
      </c>
      <c r="D50" s="11">
        <v>0</v>
      </c>
      <c r="E50" s="81"/>
      <c r="F50" s="41"/>
      <c r="G50" s="35"/>
      <c r="H50" s="104" t="s">
        <v>151</v>
      </c>
      <c r="I50" s="78"/>
      <c r="J50" s="35"/>
      <c r="K50" s="23"/>
      <c r="L50" s="66"/>
      <c r="M50" s="67"/>
      <c r="N50" s="21"/>
      <c r="O50" s="35"/>
      <c r="P50" s="35"/>
      <c r="Q50" s="35"/>
      <c r="R50" s="35"/>
      <c r="S50" s="35"/>
    </row>
    <row r="51" spans="2:19" ht="12.75" customHeight="1" thickBot="1" x14ac:dyDescent="0.35">
      <c r="B51" s="22"/>
      <c r="C51" s="6" t="s">
        <v>25</v>
      </c>
      <c r="D51" s="11">
        <v>277</v>
      </c>
      <c r="F51" s="96"/>
      <c r="G51" s="35"/>
      <c r="H51" s="20" t="s">
        <v>152</v>
      </c>
      <c r="I51" s="11">
        <v>89</v>
      </c>
      <c r="J51" s="35"/>
      <c r="K51" s="50" t="s">
        <v>95</v>
      </c>
      <c r="L51" s="52"/>
      <c r="M51" s="53"/>
      <c r="N51" s="21"/>
      <c r="O51" s="35"/>
      <c r="P51" s="35"/>
      <c r="Q51" s="35"/>
      <c r="R51" s="35"/>
      <c r="S51" s="35"/>
    </row>
    <row r="52" spans="2:19" ht="12.75" customHeight="1" thickBot="1" x14ac:dyDescent="0.35">
      <c r="B52" s="22"/>
      <c r="C52" s="6" t="s">
        <v>121</v>
      </c>
      <c r="D52" s="17">
        <v>100026</v>
      </c>
      <c r="E52" s="9" t="s">
        <v>41</v>
      </c>
      <c r="F52" s="17">
        <v>100026</v>
      </c>
      <c r="G52" s="35"/>
      <c r="H52" s="20" t="s">
        <v>12</v>
      </c>
      <c r="I52" s="11">
        <v>0</v>
      </c>
      <c r="J52" s="35"/>
      <c r="K52" s="51" t="s">
        <v>154</v>
      </c>
      <c r="L52" s="68"/>
      <c r="M52" s="69"/>
      <c r="N52" s="21"/>
      <c r="O52" s="35"/>
      <c r="P52" s="35"/>
      <c r="Q52" s="35"/>
      <c r="R52" s="35"/>
      <c r="S52" s="35"/>
    </row>
    <row r="53" spans="2:19" ht="12.75" customHeight="1" thickBot="1" x14ac:dyDescent="0.35">
      <c r="B53" s="22"/>
      <c r="C53" s="28"/>
      <c r="D53" s="41"/>
      <c r="E53" s="39"/>
      <c r="F53" s="16"/>
      <c r="G53" s="35"/>
      <c r="H53" s="3" t="s">
        <v>89</v>
      </c>
      <c r="I53" s="45">
        <v>89</v>
      </c>
      <c r="J53" s="35"/>
      <c r="K53" s="50" t="s">
        <v>96</v>
      </c>
      <c r="L53" s="70"/>
      <c r="M53" s="53"/>
      <c r="N53" s="21"/>
      <c r="O53" s="35"/>
      <c r="P53" s="35"/>
      <c r="Q53" s="35"/>
      <c r="R53" s="35"/>
      <c r="S53" s="35"/>
    </row>
    <row r="54" spans="2:19" ht="12.75" customHeight="1" thickBot="1" x14ac:dyDescent="0.35">
      <c r="B54" s="22"/>
      <c r="C54" s="108"/>
      <c r="D54" s="12"/>
      <c r="E54" s="6" t="s">
        <v>156</v>
      </c>
      <c r="F54" s="110">
        <v>13876</v>
      </c>
      <c r="G54" s="35"/>
      <c r="H54" s="3" t="s">
        <v>47</v>
      </c>
      <c r="I54" s="14">
        <v>0</v>
      </c>
      <c r="J54" s="35"/>
      <c r="K54" s="71" t="s">
        <v>97</v>
      </c>
      <c r="L54" s="66"/>
      <c r="M54" s="72"/>
      <c r="N54" s="21"/>
      <c r="O54" s="35"/>
      <c r="P54" s="35"/>
      <c r="Q54" s="35"/>
      <c r="R54" s="35"/>
      <c r="S54" s="35"/>
    </row>
    <row r="55" spans="2:19" ht="12.75" customHeight="1" thickBot="1" x14ac:dyDescent="0.35">
      <c r="B55" s="22"/>
      <c r="C55" s="113"/>
      <c r="D55" s="96"/>
      <c r="E55" s="96"/>
      <c r="F55" s="96"/>
      <c r="G55" s="35"/>
      <c r="H55" s="3" t="s">
        <v>13</v>
      </c>
      <c r="I55" s="11">
        <v>89</v>
      </c>
      <c r="J55" s="35"/>
      <c r="K55" s="91" t="s">
        <v>161</v>
      </c>
      <c r="L55" s="92"/>
      <c r="M55" s="92"/>
      <c r="N55" s="21"/>
      <c r="O55" s="35"/>
      <c r="P55" s="35"/>
      <c r="Q55" s="35"/>
      <c r="R55" s="35"/>
      <c r="S55" s="35"/>
    </row>
    <row r="56" spans="2:19" ht="5.25" customHeight="1" thickBot="1" x14ac:dyDescent="0.35">
      <c r="B56" s="23"/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47"/>
      <c r="O56" s="35"/>
      <c r="P56" s="35"/>
      <c r="Q56" s="35"/>
      <c r="R56" s="35"/>
      <c r="S56" s="35"/>
    </row>
    <row r="57" spans="2:19" ht="12.75" customHeight="1" x14ac:dyDescent="0.25">
      <c r="C57" s="25"/>
      <c r="D57" s="25"/>
      <c r="E57" s="341"/>
      <c r="F57" s="341"/>
      <c r="G57" s="341"/>
      <c r="H57" s="341"/>
      <c r="I57" s="341"/>
      <c r="J57" s="341"/>
      <c r="K57" s="341"/>
      <c r="L57" s="341"/>
      <c r="M57" s="25"/>
      <c r="O57" s="35"/>
      <c r="P57" s="35"/>
      <c r="Q57" s="35"/>
      <c r="R57" s="35"/>
      <c r="S57" s="35"/>
    </row>
    <row r="58" spans="2:19" x14ac:dyDescent="0.25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O58" s="35"/>
      <c r="P58" s="35"/>
      <c r="Q58" s="35"/>
      <c r="R58" s="35"/>
      <c r="S58" s="35"/>
    </row>
    <row r="59" spans="2:19" x14ac:dyDescent="0.25">
      <c r="C59" s="27"/>
      <c r="D59" s="27"/>
      <c r="E59" s="89"/>
      <c r="F59" s="89"/>
      <c r="G59" s="89"/>
      <c r="H59" s="89"/>
      <c r="I59" s="89"/>
      <c r="J59" s="27"/>
      <c r="K59" s="27"/>
      <c r="L59" s="25"/>
      <c r="M59" s="25"/>
      <c r="O59" s="35"/>
      <c r="P59" s="35"/>
      <c r="Q59" s="35"/>
      <c r="R59" s="35"/>
      <c r="S59" s="35"/>
    </row>
    <row r="60" spans="2:19" x14ac:dyDescent="0.25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O60" s="35"/>
      <c r="P60" s="35"/>
      <c r="Q60" s="35"/>
      <c r="R60" s="35"/>
      <c r="S60" s="35"/>
    </row>
    <row r="61" spans="2:19" x14ac:dyDescent="0.25">
      <c r="D61" s="2"/>
      <c r="O61" s="35"/>
      <c r="P61" s="35"/>
      <c r="Q61" s="35"/>
      <c r="R61" s="35"/>
      <c r="S61" s="35"/>
    </row>
    <row r="62" spans="2:19" x14ac:dyDescent="0.25">
      <c r="O62" s="35"/>
      <c r="P62" s="35"/>
      <c r="Q62" s="35"/>
      <c r="R62" s="35"/>
      <c r="S62" s="35"/>
    </row>
    <row r="63" spans="2:19" x14ac:dyDescent="0.25">
      <c r="O63" s="35"/>
      <c r="P63" s="35"/>
      <c r="Q63" s="35"/>
      <c r="R63" s="35"/>
      <c r="S63" s="35"/>
    </row>
    <row r="64" spans="2:19" x14ac:dyDescent="0.25">
      <c r="O64" s="35"/>
      <c r="P64" s="35"/>
      <c r="Q64" s="35"/>
      <c r="R64" s="35"/>
      <c r="S64" s="35"/>
    </row>
    <row r="65" spans="4:19" x14ac:dyDescent="0.25">
      <c r="O65" s="35"/>
      <c r="P65" s="35"/>
      <c r="Q65" s="35"/>
      <c r="R65" s="35"/>
      <c r="S65" s="35"/>
    </row>
    <row r="69" spans="4:19" x14ac:dyDescent="0.25">
      <c r="D69" s="2"/>
    </row>
  </sheetData>
  <mergeCells count="13">
    <mergeCell ref="E57:L57"/>
    <mergeCell ref="C9:F9"/>
    <mergeCell ref="K10:M10"/>
    <mergeCell ref="K11:M11"/>
    <mergeCell ref="K12:M12"/>
    <mergeCell ref="K13:M13"/>
    <mergeCell ref="C56:M56"/>
    <mergeCell ref="K6:L6"/>
    <mergeCell ref="C7:F7"/>
    <mergeCell ref="H7:I7"/>
    <mergeCell ref="K7:M7"/>
    <mergeCell ref="C8:F8"/>
    <mergeCell ref="H8:I8"/>
  </mergeCells>
  <printOptions horizontalCentered="1"/>
  <pageMargins left="0.39370078740157483" right="0.43307086614173229" top="1.1811023622047245" bottom="0.47244094488188981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Anuales</vt:lpstr>
      <vt:lpstr>PUBLICACION</vt:lpstr>
      <vt:lpstr>Junio</vt:lpstr>
      <vt:lpstr>Anuales!Área_de_impresión</vt:lpstr>
      <vt:lpstr>Junio!Área_de_impresión</vt:lpstr>
      <vt:lpstr>PUBLICACION!Área_de_impresión</vt:lpstr>
    </vt:vector>
  </TitlesOfParts>
  <Company>profin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conta_3</dc:creator>
  <cp:lastModifiedBy>Liliana Beatriz Curi Palomino</cp:lastModifiedBy>
  <cp:lastPrinted>2023-04-28T23:32:24Z</cp:lastPrinted>
  <dcterms:created xsi:type="dcterms:W3CDTF">2001-03-02T00:46:15Z</dcterms:created>
  <dcterms:modified xsi:type="dcterms:W3CDTF">2026-02-09T18:10:57Z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2abd79-57a9-4473-8700-c843f76a1e37_Enabled">
    <vt:lpwstr>true</vt:lpwstr>
  </property>
  <property fmtid="{D5CDD505-2E9C-101B-9397-08002B2CF9AE}" pid="3" name="MSIP_Label_0c2abd79-57a9-4473-8700-c843f76a1e37_SetDate">
    <vt:lpwstr>2022-10-19T06:07:38Z</vt:lpwstr>
  </property>
  <property fmtid="{D5CDD505-2E9C-101B-9397-08002B2CF9AE}" pid="4" name="MSIP_Label_0c2abd79-57a9-4473-8700-c843f76a1e37_Method">
    <vt:lpwstr>Privileged</vt:lpwstr>
  </property>
  <property fmtid="{D5CDD505-2E9C-101B-9397-08002B2CF9AE}" pid="5" name="MSIP_Label_0c2abd79-57a9-4473-8700-c843f76a1e37_Name">
    <vt:lpwstr>Internal</vt:lpwstr>
  </property>
  <property fmtid="{D5CDD505-2E9C-101B-9397-08002B2CF9AE}" pid="6" name="MSIP_Label_0c2abd79-57a9-4473-8700-c843f76a1e37_SiteId">
    <vt:lpwstr>35595a02-4d6d-44ac-99e1-f9ab4cd872db</vt:lpwstr>
  </property>
  <property fmtid="{D5CDD505-2E9C-101B-9397-08002B2CF9AE}" pid="7" name="MSIP_Label_0c2abd79-57a9-4473-8700-c843f76a1e37_ActionId">
    <vt:lpwstr>518fb88a-1fdd-4588-8eb4-5181bb369d3c</vt:lpwstr>
  </property>
  <property fmtid="{D5CDD505-2E9C-101B-9397-08002B2CF9AE}" pid="8" name="MSIP_Label_0c2abd79-57a9-4473-8700-c843f76a1e37_ContentBits">
    <vt:lpwstr>0</vt:lpwstr>
  </property>
</Properties>
</file>