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2F563860-315D-4794-B5CE-00D4341543C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PUBLICACION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PUBLICACION!$B$5:$Q$56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0" l="1"/>
  <c r="D37" i="20"/>
  <c r="E22" i="20" l="1"/>
  <c r="P44" i="20" l="1"/>
  <c r="P40" i="20"/>
  <c r="P37" i="20"/>
  <c r="P35" i="20"/>
  <c r="P30" i="20"/>
  <c r="P24" i="20"/>
  <c r="P20" i="20"/>
  <c r="E47" i="20"/>
  <c r="E45" i="20"/>
  <c r="M17" i="20"/>
  <c r="E25" i="20"/>
  <c r="H52" i="20"/>
  <c r="K52" i="20"/>
  <c r="P23" i="20" l="1"/>
  <c r="P32" i="20" s="1"/>
  <c r="P34" i="20" s="1"/>
  <c r="P39" i="20" s="1"/>
  <c r="P43" i="20" s="1"/>
  <c r="P49" i="20" s="1"/>
  <c r="P51" i="20" s="1"/>
  <c r="P53" i="20" s="1"/>
  <c r="P55" i="20" s="1"/>
  <c r="M36" i="20" s="1"/>
  <c r="M10" i="20" l="1"/>
  <c r="M22" i="20" s="1"/>
  <c r="E42" i="20" l="1"/>
  <c r="D42" i="20"/>
  <c r="E39" i="20"/>
  <c r="D39" i="20"/>
  <c r="M23" i="20"/>
  <c r="E20" i="20"/>
  <c r="E14" i="20"/>
  <c r="E10" i="20"/>
  <c r="E30" i="20" l="1"/>
  <c r="D43" i="20"/>
  <c r="E43" i="20"/>
  <c r="E53" i="20" s="1"/>
  <c r="M30" i="20"/>
  <c r="I79" i="19"/>
  <c r="I75" i="19"/>
  <c r="I72" i="19"/>
  <c r="I73" i="19" s="1"/>
  <c r="H72" i="19"/>
  <c r="H73" i="19" s="1"/>
  <c r="I68" i="19"/>
  <c r="H68" i="19"/>
  <c r="I82" i="19" l="1"/>
  <c r="M42" i="20"/>
  <c r="E80" i="19"/>
  <c r="E74" i="19"/>
  <c r="E70" i="19"/>
  <c r="E67" i="19"/>
  <c r="E64" i="19"/>
  <c r="E56" i="19"/>
  <c r="E55" i="19" s="1"/>
  <c r="E52" i="19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E61" i="19" l="1"/>
  <c r="E63" i="19" s="1"/>
  <c r="E69" i="19" s="1"/>
  <c r="E73" i="19" s="1"/>
  <c r="E79" i="19" s="1"/>
  <c r="E83" i="19" s="1"/>
  <c r="E85" i="19" s="1"/>
  <c r="E87" i="19" s="1"/>
  <c r="I52" i="19" s="1"/>
  <c r="I58" i="19" s="1"/>
  <c r="H45" i="19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  <c r="E52" i="20" l="1"/>
  <c r="E55" i="20" l="1"/>
  <c r="E54" i="20"/>
</calcChain>
</file>

<file path=xl/sharedStrings.xml><?xml version="1.0" encoding="utf-8"?>
<sst xmlns="http://schemas.openxmlformats.org/spreadsheetml/2006/main" count="476" uniqueCount="235">
  <si>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</si>
  <si>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</si>
  <si>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</si>
  <si>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</si>
  <si>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</si>
  <si>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</si>
  <si>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</si>
  <si>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</si>
  <si>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</si>
  <si>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</si>
  <si>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</si>
  <si>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</si>
  <si>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</si>
  <si>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</si>
  <si>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</si>
  <si>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</si>
  <si>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</si>
  <si>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</si>
  <si>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</si>
  <si>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</si>
  <si>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</si>
  <si>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</si>
  <si>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</si>
  <si>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</si>
  <si>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</si>
  <si>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</si>
  <si>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</si>
  <si>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</si>
  <si>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</si>
  <si>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</si>
  <si>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</si>
  <si>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</si>
  <si>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</si>
  <si>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</si>
  <si>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</si>
  <si>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</si>
  <si>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</si>
  <si>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</si>
  <si>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</si>
  <si>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</si>
  <si>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</si>
  <si>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</si>
  <si>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</si>
  <si>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</si>
  <si>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</si>
  <si>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</si>
  <si>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</si>
  <si>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</si>
  <si>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</si>
  <si>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</si>
  <si>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</si>
  <si>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</si>
  <si>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</si>
  <si>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</si>
  <si>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</si>
  <si>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</si>
  <si>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</si>
  <si>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</si>
  <si>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</si>
  <si>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</si>
  <si>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</si>
  <si>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</si>
  <si>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</si>
  <si>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</si>
  <si>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</si>
  <si>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</si>
  <si>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</si>
  <si>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</si>
  <si>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</si>
  <si>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</si>
  <si>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</si>
  <si>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</si>
  <si>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</si>
  <si>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</si>
  <si>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</si>
  <si>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</si>
  <si>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</si>
  <si>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</si>
  <si>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</si>
  <si>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</si>
  <si>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</si>
  <si>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</si>
  <si>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</si>
  <si>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</si>
  <si>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</si>
  <si>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</si>
  <si>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</si>
  <si>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</si>
  <si>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</si>
  <si>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</si>
  <si>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</si>
  <si>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</si>
  <si>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</si>
  <si>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</si>
  <si>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</si>
  <si>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</si>
  <si>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</si>
  <si>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</si>
  <si>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</si>
  <si>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</si>
  <si>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</si>
  <si>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</si>
  <si>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</si>
  <si>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</si>
  <si>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</si>
  <si>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</si>
  <si>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</si>
  <si>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</si>
  <si>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</si>
  <si>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</si>
  <si>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</si>
  <si>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</si>
  <si>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</si>
  <si>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</si>
  <si>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</si>
  <si>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</si>
  <si>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</si>
  <si>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</si>
  <si>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</si>
  <si>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</si>
  <si>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</si>
  <si>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</si>
  <si>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</si>
  <si>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</si>
  <si>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</si>
  <si>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</si>
  <si>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</si>
  <si>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</si>
  <si>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</si>
  <si>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</si>
  <si>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</si>
  <si>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</si>
  <si>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</si>
  <si>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</si>
  <si>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</si>
  <si>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</si>
  <si>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</si>
  <si>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</si>
  <si>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</si>
  <si>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</si>
  <si>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</si>
  <si>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</si>
  <si>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</si>
  <si>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</si>
  <si>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</si>
  <si>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</si>
  <si>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</si>
  <si>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</si>
  <si>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</si>
  <si>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</si>
  <si>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</si>
  <si>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</si>
  <si>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</si>
  <si>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</si>
  <si>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</si>
  <si>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</si>
  <si>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</si>
  <si>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</si>
  <si>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</si>
  <si>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</si>
  <si>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</si>
  <si>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</si>
  <si>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</si>
  <si>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</si>
  <si>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</si>
  <si>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</si>
  <si>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</si>
  <si>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</si>
  <si>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</si>
  <si>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</si>
  <si>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</si>
  <si>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</si>
  <si>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</si>
  <si>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</si>
  <si>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</si>
  <si>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</si>
  <si>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</si>
  <si>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</si>
  <si>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</si>
  <si>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</si>
  <si>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</si>
  <si>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</si>
  <si>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</si>
  <si>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</si>
  <si>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</si>
  <si>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</si>
  <si>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</si>
  <si>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</si>
  <si>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</si>
  <si>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</si>
  <si>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</si>
  <si>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</si>
  <si>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</si>
  <si>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</si>
  <si>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</si>
  <si>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</si>
  <si>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</si>
  <si>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</si>
  <si>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</si>
  <si>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</si>
  <si>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</si>
  <si>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</si>
  <si>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</si>
  <si>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</si>
  <si>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</si>
  <si>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</si>
  <si>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</si>
  <si>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</si>
  <si>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</si>
  <si>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Adeudos y Obligac. del país y del Exterior</t>
  </si>
  <si>
    <t>Concepto</t>
  </si>
  <si>
    <t>Contrap.</t>
  </si>
  <si>
    <t>Plazo</t>
  </si>
  <si>
    <t>Deuda</t>
  </si>
  <si>
    <t>Activos</t>
  </si>
  <si>
    <t>Legislac.</t>
  </si>
  <si>
    <t>Jurisdicc.</t>
  </si>
  <si>
    <t>PERÚ</t>
  </si>
  <si>
    <t>Cartera garantizada</t>
  </si>
  <si>
    <t>COFIDE</t>
  </si>
  <si>
    <t>-</t>
  </si>
  <si>
    <t xml:space="preserve">     Método del Indicador Básico</t>
  </si>
  <si>
    <t xml:space="preserve">     Riesgo Cambiario</t>
  </si>
  <si>
    <t>(VII)Ratio de Capital Global (%):</t>
  </si>
  <si>
    <t>(VI)Patrimonio Efectivo:</t>
  </si>
  <si>
    <t>(V)Patrimonio Efectivo asignado a cubrir Riesgo de Crédito, Mercado y Operacional</t>
  </si>
  <si>
    <t>Requerimiento de Colchones</t>
  </si>
  <si>
    <t>Requerimiento de patrimonio efectivo por riesgos adicionales</t>
  </si>
  <si>
    <t>Requerimiento por Riesgo por concentración individual, sectorial y regional</t>
  </si>
  <si>
    <t xml:space="preserve">     Total Requerimiento de Patrimonio Efectivo</t>
  </si>
  <si>
    <t xml:space="preserve">     Superávit (déficit) global de Patrimonio Efectivo</t>
  </si>
  <si>
    <t>REPORTE Nº 4-D RESUMEN DE REQUERIMIENTOS PATRIMONIALES</t>
  </si>
  <si>
    <t>Al 30 de junio de 2023</t>
  </si>
  <si>
    <t>Por el periodo terminado al 30 de junio 2023</t>
  </si>
  <si>
    <t>Al 30 de junio de 2023 (Expresado en miles de 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</si>
</sst>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46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0" fillId="2" borderId="36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0" xfId="6" applyFont="1" applyFill="1" applyAlignment="1">
      <alignment horizontal="center" vertical="center"/>
    </xf>
    <xf numFmtId="0" fontId="20" fillId="2" borderId="41" xfId="6" applyFont="1" applyFill="1" applyBorder="1"/>
    <xf numFmtId="0" fontId="21" fillId="2" borderId="33" xfId="6" applyFont="1" applyFill="1" applyBorder="1"/>
    <xf numFmtId="169" fontId="20" fillId="2" borderId="33" xfId="6" applyNumberFormat="1" applyFont="1" applyFill="1" applyBorder="1" applyAlignment="1">
      <alignment horizontal="right"/>
    </xf>
    <xf numFmtId="0" fontId="20" fillId="2" borderId="37" xfId="6" applyFont="1" applyFill="1" applyBorder="1"/>
    <xf numFmtId="0" fontId="21" fillId="2" borderId="39" xfId="6" applyFont="1" applyFill="1" applyBorder="1"/>
    <xf numFmtId="169" fontId="21" fillId="2" borderId="33" xfId="6" applyNumberFormat="1" applyFont="1" applyFill="1" applyBorder="1"/>
    <xf numFmtId="169" fontId="20" fillId="2" borderId="33" xfId="6" applyNumberFormat="1" applyFont="1" applyFill="1" applyBorder="1"/>
    <xf numFmtId="169" fontId="21" fillId="2" borderId="40" xfId="6" applyNumberFormat="1" applyFont="1" applyFill="1" applyBorder="1"/>
    <xf numFmtId="0" fontId="21" fillId="2" borderId="45" xfId="6" applyFont="1" applyFill="1" applyBorder="1"/>
    <xf numFmtId="169" fontId="20" fillId="2" borderId="38" xfId="6" applyNumberFormat="1" applyFont="1" applyFill="1" applyBorder="1"/>
    <xf numFmtId="3" fontId="21" fillId="2" borderId="38" xfId="6" applyNumberFormat="1" applyFont="1" applyFill="1" applyBorder="1"/>
    <xf numFmtId="0" fontId="20" fillId="2" borderId="39" xfId="6" applyFont="1" applyFill="1" applyBorder="1"/>
    <xf numFmtId="3" fontId="20" fillId="2" borderId="40" xfId="6" applyNumberFormat="1" applyFont="1" applyFill="1" applyBorder="1"/>
    <xf numFmtId="0" fontId="21" fillId="2" borderId="37" xfId="6" applyFont="1" applyFill="1" applyBorder="1"/>
    <xf numFmtId="0" fontId="21" fillId="2" borderId="0" xfId="6" applyFont="1" applyFill="1"/>
    <xf numFmtId="169" fontId="21" fillId="2" borderId="38" xfId="6" applyNumberFormat="1" applyFont="1" applyFill="1" applyBorder="1"/>
    <xf numFmtId="0" fontId="22" fillId="2" borderId="48" xfId="6" applyFont="1" applyFill="1" applyBorder="1" applyAlignment="1">
      <alignment horizontal="center"/>
    </xf>
    <xf numFmtId="3" fontId="21" fillId="2" borderId="40" xfId="6" applyNumberFormat="1" applyFont="1" applyFill="1" applyBorder="1"/>
    <xf numFmtId="0" fontId="21" fillId="2" borderId="40" xfId="6" applyFont="1" applyFill="1" applyBorder="1"/>
    <xf numFmtId="0" fontId="20" fillId="2" borderId="40" xfId="6" applyFont="1" applyFill="1" applyBorder="1"/>
    <xf numFmtId="0" fontId="20" fillId="2" borderId="42" xfId="6" applyFont="1" applyFill="1" applyBorder="1"/>
    <xf numFmtId="10" fontId="21" fillId="2" borderId="33" xfId="9" applyNumberFormat="1" applyFont="1" applyFill="1" applyBorder="1" applyAlignment="1"/>
    <xf numFmtId="0" fontId="21" fillId="0" borderId="0" xfId="6" applyFont="1"/>
    <xf numFmtId="49" fontId="21" fillId="2" borderId="0" xfId="6" applyNumberFormat="1" applyFont="1" applyFill="1"/>
    <xf numFmtId="0" fontId="21" fillId="2" borderId="8" xfId="6" applyFont="1" applyFill="1" applyBorder="1"/>
    <xf numFmtId="0" fontId="21" fillId="2" borderId="18" xfId="6" applyFont="1" applyFill="1" applyBorder="1"/>
    <xf numFmtId="0" fontId="20" fillId="2" borderId="18" xfId="6" applyFont="1" applyFill="1" applyBorder="1"/>
    <xf numFmtId="0" fontId="21" fillId="2" borderId="9" xfId="6" applyFont="1" applyFill="1" applyBorder="1"/>
    <xf numFmtId="0" fontId="21" fillId="2" borderId="48" xfId="6" applyFont="1" applyFill="1" applyBorder="1"/>
    <xf numFmtId="0" fontId="20" fillId="2" borderId="33" xfId="6" applyFont="1" applyFill="1" applyBorder="1" applyAlignment="1">
      <alignment horizontal="center"/>
    </xf>
    <xf numFmtId="49" fontId="20" fillId="2" borderId="39" xfId="6" applyNumberFormat="1" applyFont="1" applyFill="1" applyBorder="1"/>
    <xf numFmtId="49" fontId="20" fillId="2" borderId="48" xfId="6" applyNumberFormat="1" applyFont="1" applyFill="1" applyBorder="1"/>
    <xf numFmtId="49" fontId="20" fillId="2" borderId="37" xfId="6" applyNumberFormat="1" applyFont="1" applyFill="1" applyBorder="1"/>
    <xf numFmtId="0" fontId="21" fillId="2" borderId="35" xfId="6" applyFont="1" applyFill="1" applyBorder="1"/>
    <xf numFmtId="169" fontId="20" fillId="0" borderId="47" xfId="6" applyNumberFormat="1" applyFont="1" applyBorder="1"/>
    <xf numFmtId="49" fontId="21" fillId="2" borderId="37" xfId="6" applyNumberFormat="1" applyFont="1" applyFill="1" applyBorder="1"/>
    <xf numFmtId="169" fontId="21" fillId="2" borderId="44" xfId="6" applyNumberFormat="1" applyFont="1" applyFill="1" applyBorder="1"/>
    <xf numFmtId="169" fontId="21" fillId="0" borderId="47" xfId="6" applyNumberFormat="1" applyFont="1" applyBorder="1"/>
    <xf numFmtId="169" fontId="21" fillId="0" borderId="45" xfId="6" applyNumberFormat="1" applyFont="1" applyBorder="1"/>
    <xf numFmtId="169" fontId="20" fillId="0" borderId="45" xfId="6" applyNumberFormat="1" applyFont="1" applyBorder="1"/>
    <xf numFmtId="169" fontId="21" fillId="0" borderId="44" xfId="6" applyNumberFormat="1" applyFont="1" applyBorder="1"/>
    <xf numFmtId="0" fontId="20" fillId="2" borderId="0" xfId="6" applyFont="1" applyFill="1"/>
    <xf numFmtId="169" fontId="21" fillId="0" borderId="33" xfId="6" applyNumberFormat="1" applyFont="1" applyBorder="1"/>
    <xf numFmtId="169" fontId="20" fillId="0" borderId="33" xfId="6" applyNumberFormat="1" applyFont="1" applyBorder="1"/>
    <xf numFmtId="169" fontId="20" fillId="2" borderId="47" xfId="6" applyNumberFormat="1" applyFont="1" applyFill="1" applyBorder="1"/>
    <xf numFmtId="0" fontId="21" fillId="2" borderId="41" xfId="6" applyFont="1" applyFill="1" applyBorder="1"/>
    <xf numFmtId="0" fontId="21" fillId="2" borderId="42" xfId="6" applyFont="1" applyFill="1" applyBorder="1"/>
    <xf numFmtId="0" fontId="20" fillId="2" borderId="44" xfId="6" applyFont="1" applyFill="1" applyBorder="1" applyAlignment="1">
      <alignment horizontal="center"/>
    </xf>
    <xf numFmtId="0" fontId="21" fillId="2" borderId="39" xfId="6" applyFont="1" applyFill="1" applyBorder="1" applyAlignment="1">
      <alignment horizontal="left"/>
    </xf>
    <xf numFmtId="169" fontId="21" fillId="2" borderId="48" xfId="6" applyNumberFormat="1" applyFont="1" applyFill="1" applyBorder="1"/>
    <xf numFmtId="0" fontId="21" fillId="2" borderId="48" xfId="6" applyFont="1" applyFill="1" applyBorder="1" applyAlignment="1">
      <alignment horizontal="center"/>
    </xf>
    <xf numFmtId="14" fontId="21" fillId="2" borderId="48" xfId="6" applyNumberFormat="1" applyFont="1" applyFill="1" applyBorder="1" applyAlignment="1">
      <alignment horizontal="center"/>
    </xf>
    <xf numFmtId="0" fontId="21" fillId="2" borderId="40" xfId="6" applyFont="1" applyFill="1" applyBorder="1" applyAlignment="1">
      <alignment horizontal="center"/>
    </xf>
    <xf numFmtId="169" fontId="20" fillId="2" borderId="45" xfId="6" applyNumberFormat="1" applyFont="1" applyFill="1" applyBorder="1" applyAlignment="1">
      <alignment horizontal="center" vertical="center"/>
    </xf>
    <xf numFmtId="0" fontId="21" fillId="2" borderId="20" xfId="6" applyFont="1" applyFill="1" applyBorder="1"/>
    <xf numFmtId="0" fontId="21" fillId="2" borderId="7" xfId="6" applyFont="1" applyFill="1" applyBorder="1"/>
    <xf numFmtId="0" fontId="20" fillId="2" borderId="37" xfId="7" applyFont="1" applyFill="1" applyBorder="1"/>
    <xf numFmtId="0" fontId="20" fillId="2" borderId="39" xfId="7" applyFont="1" applyFill="1" applyBorder="1"/>
    <xf numFmtId="169" fontId="20" fillId="2" borderId="40" xfId="6" applyNumberFormat="1" applyFont="1" applyFill="1" applyBorder="1"/>
    <xf numFmtId="0" fontId="20" fillId="2" borderId="39" xfId="8" applyFont="1" applyFill="1" applyBorder="1"/>
    <xf numFmtId="169" fontId="20" fillId="2" borderId="0" xfId="6" applyNumberFormat="1" applyFont="1" applyFill="1"/>
    <xf numFmtId="169" fontId="21" fillId="2" borderId="0" xfId="6" applyNumberFormat="1" applyFont="1" applyFill="1"/>
    <xf numFmtId="165" fontId="21" fillId="2" borderId="0" xfId="6" applyNumberFormat="1" applyFont="1" applyFill="1"/>
    <xf numFmtId="169" fontId="20" fillId="2" borderId="42" xfId="6" applyNumberFormat="1" applyFont="1" applyFill="1" applyBorder="1"/>
    <xf numFmtId="0" fontId="21" fillId="2" borderId="19" xfId="6" applyFont="1" applyFill="1" applyBorder="1"/>
    <xf numFmtId="0" fontId="21" fillId="2" borderId="13" xfId="6" applyFont="1" applyFill="1" applyBorder="1"/>
    <xf numFmtId="169" fontId="20" fillId="2" borderId="0" xfId="6" applyNumberFormat="1" applyFont="1" applyFill="1" applyAlignment="1">
      <alignment horizontal="center"/>
    </xf>
    <xf numFmtId="166" fontId="20" fillId="2" borderId="0" xfId="6" applyNumberFormat="1" applyFont="1" applyFill="1"/>
    <xf numFmtId="169" fontId="21" fillId="2" borderId="20" xfId="6" applyNumberFormat="1" applyFont="1" applyFill="1" applyBorder="1"/>
    <xf numFmtId="0" fontId="21" fillId="2" borderId="24" xfId="6" applyFont="1" applyFill="1" applyBorder="1"/>
    <xf numFmtId="49" fontId="20" fillId="0" borderId="34" xfId="6" applyNumberFormat="1" applyFont="1" applyBorder="1"/>
    <xf numFmtId="49" fontId="20" fillId="2" borderId="34" xfId="6" applyNumberFormat="1" applyFont="1" applyFill="1" applyBorder="1"/>
    <xf numFmtId="49" fontId="20" fillId="2" borderId="35" xfId="6" applyNumberFormat="1" applyFont="1" applyFill="1" applyBorder="1"/>
    <xf numFmtId="0" fontId="20" fillId="2" borderId="48" xfId="6" applyFont="1" applyFill="1" applyBorder="1" applyAlignment="1">
      <alignment horizontal="center"/>
    </xf>
    <xf numFmtId="0" fontId="20" fillId="2" borderId="48" xfId="6" applyFont="1" applyFill="1" applyBorder="1"/>
    <xf numFmtId="169" fontId="20" fillId="2" borderId="44" xfId="6" applyNumberFormat="1" applyFont="1" applyFill="1" applyBorder="1"/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20" fillId="2" borderId="34" xfId="6" applyFont="1" applyFill="1" applyBorder="1" applyAlignment="1">
      <alignment horizontal="center"/>
    </xf>
    <xf numFmtId="0" fontId="20" fillId="2" borderId="35" xfId="6" applyFont="1" applyFill="1" applyBorder="1" applyAlignment="1">
      <alignment horizontal="center"/>
    </xf>
    <xf numFmtId="0" fontId="20" fillId="2" borderId="36" xfId="6" applyFont="1" applyFill="1" applyBorder="1" applyAlignment="1">
      <alignment horizontal="center"/>
    </xf>
    <xf numFmtId="0" fontId="20" fillId="2" borderId="37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37" xfId="6" applyFont="1" applyFill="1" applyBorder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20" fillId="2" borderId="38" xfId="6" applyFont="1" applyFill="1" applyBorder="1" applyAlignment="1">
      <alignment horizontal="center" vertical="center"/>
    </xf>
    <xf numFmtId="0" fontId="20" fillId="2" borderId="43" xfId="6" applyFont="1" applyFill="1" applyBorder="1" applyAlignment="1">
      <alignment horizontal="center"/>
    </xf>
    <xf numFmtId="0" fontId="20" fillId="2" borderId="41" xfId="6" applyFont="1" applyFill="1" applyBorder="1" applyAlignment="1">
      <alignment horizontal="center"/>
    </xf>
    <xf numFmtId="0" fontId="20" fillId="2" borderId="42" xfId="6" applyFont="1" applyFill="1" applyBorder="1" applyAlignment="1">
      <alignment horizontal="center"/>
    </xf>
    <xf numFmtId="0" fontId="20" fillId="2" borderId="34" xfId="6" applyFont="1" applyFill="1" applyBorder="1" applyAlignment="1">
      <alignment horizontal="right" vertical="center"/>
    </xf>
    <xf numFmtId="0" fontId="20" fillId="2" borderId="35" xfId="6" applyFont="1" applyFill="1" applyBorder="1" applyAlignment="1">
      <alignment horizontal="right" vertical="center"/>
    </xf>
    <xf numFmtId="0" fontId="20" fillId="2" borderId="36" xfId="6" applyFont="1" applyFill="1" applyBorder="1" applyAlignment="1">
      <alignment horizontal="right" vertical="center"/>
    </xf>
    <xf numFmtId="0" fontId="20" fillId="2" borderId="41" xfId="6" applyFont="1" applyFill="1" applyBorder="1" applyAlignment="1">
      <alignment horizontal="right" vertical="center"/>
    </xf>
    <xf numFmtId="0" fontId="20" fillId="2" borderId="42" xfId="6" applyFont="1" applyFill="1" applyBorder="1" applyAlignment="1">
      <alignment horizontal="right" vertical="center"/>
    </xf>
    <xf numFmtId="0" fontId="20" fillId="2" borderId="43" xfId="6" applyFont="1" applyFill="1" applyBorder="1" applyAlignment="1">
      <alignment horizontal="right" vertical="center"/>
    </xf>
    <xf numFmtId="0" fontId="20" fillId="0" borderId="34" xfId="6" applyFont="1" applyBorder="1" applyAlignment="1">
      <alignment horizontal="center"/>
    </xf>
    <xf numFmtId="0" fontId="20" fillId="0" borderId="35" xfId="6" applyFont="1" applyBorder="1" applyAlignment="1">
      <alignment horizontal="center"/>
    </xf>
    <xf numFmtId="0" fontId="20" fillId="0" borderId="36" xfId="6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</cellXfs>
  <cellStyles count="10">
    <cellStyle name="Normal" xfId="0" builtinId="0"/>
    <cellStyle name="Normal 2" xfId="1" xr:uid="{00000000-0005-0000-0000-000002000000}"/>
    <cellStyle name="Normal 2 2" xfId="8" xr:uid="{00000000-0005-0000-0000-000003000000}"/>
    <cellStyle name="Normal 3" xfId="2" xr:uid="{00000000-0005-0000-0000-000004000000}"/>
    <cellStyle name="Normal 3 2" xfId="7" xr:uid="{00000000-0005-0000-0000-000005000000}"/>
    <cellStyle name="Normal 4" xfId="3" xr:uid="{00000000-0005-0000-0000-000006000000}"/>
    <cellStyle name="Normal 5" xfId="4" xr:uid="{00000000-0005-0000-0000-000007000000}"/>
    <cellStyle name="Normal 6" xfId="6" xr:uid="{00000000-0005-0000-0000-000008000000}"/>
    <cellStyle name="Porcentaje" xfId="5" builtinId="5"/>
    <cellStyle name="Porcentaje 2" xfId="9" xr:uid="{00000000-0005-0000-0000-00000A000000}"/>
  </cellStyles>
  <dxfs count="0"/>
  <tableStyles count="0" defaultTableStyle="TableStyleMedium9" defaultPivotStyle="PivotStyleLight16"/>
  <colors>
    <mruColors>
      <color rgb="FF66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409014</xdr:colOff>
      <xdr:row>5</xdr:row>
      <xdr:rowOff>6161</xdr:rowOff>
    </xdr:from>
    <xdr:to>
      <xdr:col>15</xdr:col>
      <xdr:colOff>104485</xdr:colOff>
      <xdr:row>12</xdr:row>
      <xdr:rowOff>89646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9" y="1149161"/>
          <a:ext cx="3191706" cy="118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80" t="s">
        <v>157</v>
      </c>
      <c r="D7" s="281"/>
      <c r="E7" s="281"/>
      <c r="F7" s="281"/>
      <c r="G7" s="281"/>
      <c r="H7" s="281"/>
      <c r="I7" s="282"/>
      <c r="J7" s="121"/>
    </row>
    <row r="8" spans="2:17" ht="12" customHeight="1" x14ac:dyDescent="0.3">
      <c r="B8" s="120"/>
      <c r="C8" s="283" t="s">
        <v>199</v>
      </c>
      <c r="D8" s="284"/>
      <c r="E8" s="284"/>
      <c r="F8" s="284"/>
      <c r="G8" s="284"/>
      <c r="H8" s="284"/>
      <c r="I8" s="285"/>
      <c r="J8" s="121"/>
    </row>
    <row r="9" spans="2:17" ht="12" customHeight="1" x14ac:dyDescent="0.3">
      <c r="B9" s="120"/>
      <c r="C9" s="286" t="s">
        <v>195</v>
      </c>
      <c r="D9" s="287"/>
      <c r="E9" s="287"/>
      <c r="F9" s="287"/>
      <c r="G9" s="287"/>
      <c r="H9" s="287"/>
      <c r="I9" s="288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289" t="s">
        <v>158</v>
      </c>
      <c r="D48" s="290"/>
      <c r="E48" s="291"/>
      <c r="F48" s="196"/>
      <c r="G48" s="289" t="s">
        <v>165</v>
      </c>
      <c r="H48" s="290"/>
      <c r="I48" s="291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77" t="s">
        <v>200</v>
      </c>
      <c r="D49" s="278"/>
      <c r="E49" s="279"/>
      <c r="F49" s="196"/>
      <c r="G49" s="277" t="s">
        <v>200</v>
      </c>
      <c r="H49" s="278"/>
      <c r="I49" s="279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301" t="s">
        <v>195</v>
      </c>
      <c r="D50" s="302"/>
      <c r="E50" s="303"/>
      <c r="F50" s="196"/>
      <c r="G50" s="301" t="s">
        <v>195</v>
      </c>
      <c r="H50" s="302"/>
      <c r="I50" s="303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304" t="s">
        <v>53</v>
      </c>
      <c r="H59" s="305"/>
      <c r="I59" s="306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307" t="s">
        <v>193</v>
      </c>
      <c r="H60" s="308"/>
      <c r="I60" s="309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307" t="s">
        <v>194</v>
      </c>
      <c r="H61" s="308"/>
      <c r="I61" s="309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92" t="s">
        <v>195</v>
      </c>
      <c r="H62" s="293"/>
      <c r="I62" s="294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92" t="s">
        <v>201</v>
      </c>
      <c r="H63" s="293"/>
      <c r="I63" s="294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95" t="s">
        <v>191</v>
      </c>
      <c r="H85" s="296"/>
      <c r="I85" s="297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98"/>
      <c r="H86" s="299"/>
      <c r="I86" s="300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G63:I63"/>
    <mergeCell ref="G85:I86"/>
    <mergeCell ref="C50:E50"/>
    <mergeCell ref="G50:I50"/>
    <mergeCell ref="G59:I59"/>
    <mergeCell ref="G60:I60"/>
    <mergeCell ref="G61:I61"/>
    <mergeCell ref="G62:I62"/>
    <mergeCell ref="C49:E49"/>
    <mergeCell ref="G49:I49"/>
    <mergeCell ref="C7:I7"/>
    <mergeCell ref="C8:I8"/>
    <mergeCell ref="C9:I9"/>
    <mergeCell ref="C48:E48"/>
    <mergeCell ref="G48:I48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Q56"/>
  <sheetViews>
    <sheetView showGridLines="0" tabSelected="1" zoomScaleNormal="100" workbookViewId="0">
      <selection activeCell="O42" sqref="O42"/>
    </sheetView>
  </sheetViews>
  <sheetFormatPr baseColWidth="10" defaultColWidth="11.453125" defaultRowHeight="11.5" x14ac:dyDescent="0.25"/>
  <cols>
    <col min="1" max="1" width="1.453125" style="215" customWidth="1"/>
    <col min="2" max="2" width="2.1796875" style="215" customWidth="1"/>
    <col min="3" max="3" width="62.26953125" style="224" customWidth="1"/>
    <col min="4" max="4" width="13.1796875" style="224" customWidth="1"/>
    <col min="5" max="5" width="13.1796875" style="215" customWidth="1"/>
    <col min="6" max="6" width="0.7265625" style="215" customWidth="1"/>
    <col min="7" max="7" width="21" style="215" customWidth="1"/>
    <col min="8" max="8" width="9.26953125" style="215" customWidth="1"/>
    <col min="9" max="9" width="7.54296875" style="215" customWidth="1"/>
    <col min="10" max="10" width="13.1796875" style="215" customWidth="1"/>
    <col min="11" max="11" width="9.7265625" style="215" customWidth="1"/>
    <col min="12" max="12" width="10" style="215" bestFit="1" customWidth="1"/>
    <col min="13" max="13" width="13.1796875" style="215" customWidth="1"/>
    <col min="14" max="14" width="2" style="215" customWidth="1"/>
    <col min="15" max="15" width="52.453125" style="215" customWidth="1"/>
    <col min="16" max="16" width="12.81640625" style="215" bestFit="1" customWidth="1"/>
    <col min="17" max="17" width="2" style="215" customWidth="1"/>
    <col min="18" max="16384" width="11.453125" style="215"/>
  </cols>
  <sheetData>
    <row r="2" spans="2:17" x14ac:dyDescent="0.25">
      <c r="C2" s="223"/>
      <c r="D2" s="223"/>
    </row>
    <row r="3" spans="2:17" ht="7.5" customHeight="1" thickBot="1" x14ac:dyDescent="0.3"/>
    <row r="4" spans="2:17" ht="12" hidden="1" thickBot="1" x14ac:dyDescent="0.3"/>
    <row r="5" spans="2:17" x14ac:dyDescent="0.25">
      <c r="B5" s="225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6"/>
      <c r="O5" s="226"/>
      <c r="P5" s="226"/>
      <c r="Q5" s="265"/>
    </row>
    <row r="6" spans="2:17" ht="12" customHeight="1" x14ac:dyDescent="0.25">
      <c r="B6" s="228"/>
      <c r="C6" s="310" t="s">
        <v>157</v>
      </c>
      <c r="D6" s="311"/>
      <c r="E6" s="311"/>
      <c r="F6" s="311"/>
      <c r="G6" s="311"/>
      <c r="H6" s="311"/>
      <c r="I6" s="311"/>
      <c r="J6" s="311"/>
      <c r="K6" s="311"/>
      <c r="L6" s="311"/>
      <c r="M6" s="312"/>
      <c r="Q6" s="266"/>
    </row>
    <row r="7" spans="2:17" ht="12" customHeight="1" x14ac:dyDescent="0.25">
      <c r="B7" s="228"/>
      <c r="C7" s="313" t="s">
        <v>232</v>
      </c>
      <c r="D7" s="314"/>
      <c r="E7" s="314"/>
      <c r="F7" s="314"/>
      <c r="G7" s="314"/>
      <c r="H7" s="314"/>
      <c r="I7" s="314"/>
      <c r="J7" s="314"/>
      <c r="K7" s="314"/>
      <c r="L7" s="314"/>
      <c r="M7" s="315"/>
      <c r="Q7" s="266"/>
    </row>
    <row r="8" spans="2:17" ht="12" customHeight="1" x14ac:dyDescent="0.25">
      <c r="B8" s="228"/>
      <c r="C8" s="313" t="s">
        <v>196</v>
      </c>
      <c r="D8" s="314"/>
      <c r="E8" s="314"/>
      <c r="F8" s="314"/>
      <c r="G8" s="314"/>
      <c r="H8" s="314"/>
      <c r="I8" s="314"/>
      <c r="J8" s="314"/>
      <c r="K8" s="314"/>
      <c r="L8" s="314"/>
      <c r="M8" s="315"/>
      <c r="Q8" s="266"/>
    </row>
    <row r="9" spans="2:17" ht="12.75" customHeight="1" x14ac:dyDescent="0.25">
      <c r="B9" s="228"/>
      <c r="C9" s="271" t="s">
        <v>14</v>
      </c>
      <c r="D9" s="234"/>
      <c r="E9" s="197">
        <v>2023</v>
      </c>
      <c r="F9" s="274"/>
      <c r="G9" s="272" t="s">
        <v>42</v>
      </c>
      <c r="H9" s="273"/>
      <c r="I9" s="273"/>
      <c r="J9" s="273"/>
      <c r="K9" s="273"/>
      <c r="L9" s="234"/>
      <c r="M9" s="197">
        <v>2023</v>
      </c>
      <c r="Q9" s="266"/>
    </row>
    <row r="10" spans="2:17" ht="12.75" customHeight="1" x14ac:dyDescent="0.25">
      <c r="B10" s="228"/>
      <c r="C10" s="231" t="s">
        <v>15</v>
      </c>
      <c r="D10" s="229"/>
      <c r="E10" s="207">
        <f>SUM(E11:E12)</f>
        <v>65839</v>
      </c>
      <c r="F10" s="261"/>
      <c r="G10" s="231" t="s">
        <v>83</v>
      </c>
      <c r="H10" s="232"/>
      <c r="I10" s="232"/>
      <c r="J10" s="232"/>
      <c r="K10" s="232"/>
      <c r="L10" s="229"/>
      <c r="M10" s="207">
        <f>SUM(M11:M15)</f>
        <v>1172915</v>
      </c>
      <c r="Q10" s="266"/>
    </row>
    <row r="11" spans="2:17" ht="12.75" customHeight="1" x14ac:dyDescent="0.25">
      <c r="B11" s="228"/>
      <c r="C11" s="236" t="s">
        <v>173</v>
      </c>
      <c r="D11" s="215"/>
      <c r="E11" s="237">
        <v>65835</v>
      </c>
      <c r="F11" s="262"/>
      <c r="G11" s="236" t="s">
        <v>176</v>
      </c>
      <c r="H11" s="224"/>
      <c r="I11" s="224"/>
      <c r="J11" s="224"/>
      <c r="K11" s="224"/>
      <c r="M11" s="237"/>
      <c r="Q11" s="266"/>
    </row>
    <row r="12" spans="2:17" ht="12.75" customHeight="1" x14ac:dyDescent="0.25">
      <c r="B12" s="228"/>
      <c r="C12" s="236" t="s">
        <v>45</v>
      </c>
      <c r="D12" s="215"/>
      <c r="E12" s="237">
        <v>4</v>
      </c>
      <c r="F12" s="262"/>
      <c r="G12" s="236" t="s">
        <v>177</v>
      </c>
      <c r="H12" s="224"/>
      <c r="I12" s="224"/>
      <c r="J12" s="224"/>
      <c r="K12" s="224"/>
      <c r="M12" s="237">
        <v>713255</v>
      </c>
      <c r="Q12" s="266"/>
    </row>
    <row r="13" spans="2:17" ht="12.75" customHeight="1" x14ac:dyDescent="0.25">
      <c r="B13" s="228"/>
      <c r="C13" s="233" t="s">
        <v>125</v>
      </c>
      <c r="D13" s="215"/>
      <c r="E13" s="276">
        <v>0</v>
      </c>
      <c r="F13" s="262"/>
      <c r="G13" s="236" t="s">
        <v>84</v>
      </c>
      <c r="H13" s="224"/>
      <c r="I13" s="224"/>
      <c r="J13" s="224"/>
      <c r="K13" s="224"/>
      <c r="M13" s="237">
        <v>123334</v>
      </c>
      <c r="Q13" s="266"/>
    </row>
    <row r="14" spans="2:17" ht="12.75" customHeight="1" x14ac:dyDescent="0.25">
      <c r="B14" s="228"/>
      <c r="C14" s="231" t="s">
        <v>17</v>
      </c>
      <c r="D14" s="229"/>
      <c r="E14" s="207">
        <f>SUM(E15:E19)</f>
        <v>1250878</v>
      </c>
      <c r="F14" s="262"/>
      <c r="G14" s="236" t="s">
        <v>172</v>
      </c>
      <c r="H14" s="224"/>
      <c r="I14" s="224"/>
      <c r="J14" s="224"/>
      <c r="K14" s="224"/>
      <c r="M14" s="237">
        <v>25516</v>
      </c>
      <c r="Q14" s="266"/>
    </row>
    <row r="15" spans="2:17" ht="12.75" customHeight="1" x14ac:dyDescent="0.25">
      <c r="B15" s="228"/>
      <c r="C15" s="236" t="s">
        <v>18</v>
      </c>
      <c r="D15" s="215"/>
      <c r="E15" s="237">
        <v>1244427</v>
      </c>
      <c r="F15" s="261"/>
      <c r="G15" s="236" t="s">
        <v>203</v>
      </c>
      <c r="H15" s="224"/>
      <c r="I15" s="224"/>
      <c r="J15" s="224"/>
      <c r="K15" s="224"/>
      <c r="M15" s="237">
        <v>310810</v>
      </c>
      <c r="Q15" s="266"/>
    </row>
    <row r="16" spans="2:17" ht="12.75" customHeight="1" x14ac:dyDescent="0.25">
      <c r="B16" s="228"/>
      <c r="C16" s="236" t="s">
        <v>19</v>
      </c>
      <c r="D16" s="215"/>
      <c r="E16" s="237">
        <v>22258</v>
      </c>
      <c r="F16" s="261"/>
      <c r="G16" s="231" t="s">
        <v>32</v>
      </c>
      <c r="H16" s="232"/>
      <c r="I16" s="232"/>
      <c r="J16" s="232"/>
      <c r="K16" s="232"/>
      <c r="L16" s="229"/>
      <c r="M16" s="207">
        <v>34496</v>
      </c>
      <c r="O16" s="310" t="s">
        <v>158</v>
      </c>
      <c r="P16" s="312"/>
      <c r="Q16" s="266"/>
    </row>
    <row r="17" spans="2:17" ht="12.75" customHeight="1" x14ac:dyDescent="0.25">
      <c r="B17" s="228"/>
      <c r="C17" s="236" t="s">
        <v>20</v>
      </c>
      <c r="D17" s="215"/>
      <c r="E17" s="237">
        <v>53751</v>
      </c>
      <c r="F17" s="262"/>
      <c r="G17" s="231" t="s">
        <v>33</v>
      </c>
      <c r="H17" s="232"/>
      <c r="I17" s="232"/>
      <c r="J17" s="232"/>
      <c r="K17" s="232"/>
      <c r="L17" s="229"/>
      <c r="M17" s="207">
        <f>M18</f>
        <v>147</v>
      </c>
      <c r="O17" s="313" t="s">
        <v>233</v>
      </c>
      <c r="P17" s="315"/>
      <c r="Q17" s="266"/>
    </row>
    <row r="18" spans="2:17" ht="12.75" customHeight="1" x14ac:dyDescent="0.25">
      <c r="B18" s="228"/>
      <c r="C18" s="236" t="s">
        <v>21</v>
      </c>
      <c r="D18" s="215"/>
      <c r="E18" s="237">
        <v>36924</v>
      </c>
      <c r="F18" s="262"/>
      <c r="G18" s="236" t="s">
        <v>119</v>
      </c>
      <c r="H18" s="224"/>
      <c r="I18" s="224"/>
      <c r="J18" s="224"/>
      <c r="K18" s="224"/>
      <c r="M18" s="237">
        <v>147</v>
      </c>
      <c r="O18" s="320" t="s">
        <v>196</v>
      </c>
      <c r="P18" s="319"/>
      <c r="Q18" s="266"/>
    </row>
    <row r="19" spans="2:17" ht="12.75" customHeight="1" x14ac:dyDescent="0.25">
      <c r="B19" s="228"/>
      <c r="C19" s="236" t="s">
        <v>126</v>
      </c>
      <c r="D19" s="215"/>
      <c r="E19" s="237">
        <v>-106482</v>
      </c>
      <c r="F19" s="262"/>
      <c r="G19" s="212" t="s">
        <v>82</v>
      </c>
      <c r="H19" s="275"/>
      <c r="I19" s="275"/>
      <c r="J19" s="275"/>
      <c r="K19" s="275"/>
      <c r="L19" s="229"/>
      <c r="M19" s="207"/>
      <c r="O19" s="212"/>
      <c r="P19" s="230">
        <v>2023</v>
      </c>
      <c r="Q19" s="266"/>
    </row>
    <row r="20" spans="2:17" ht="12.75" customHeight="1" x14ac:dyDescent="0.25">
      <c r="B20" s="228"/>
      <c r="C20" s="231" t="s">
        <v>22</v>
      </c>
      <c r="D20" s="229"/>
      <c r="E20" s="207">
        <f>SUM(E21:E21)</f>
        <v>24742</v>
      </c>
      <c r="F20" s="262"/>
      <c r="G20" s="231" t="s">
        <v>81</v>
      </c>
      <c r="H20" s="232"/>
      <c r="I20" s="232"/>
      <c r="J20" s="232"/>
      <c r="K20" s="232"/>
      <c r="L20" s="229"/>
      <c r="M20" s="207">
        <v>13793</v>
      </c>
      <c r="O20" s="204" t="s">
        <v>130</v>
      </c>
      <c r="P20" s="235">
        <f>SUM(P21:P22)</f>
        <v>103080</v>
      </c>
      <c r="Q20" s="266"/>
    </row>
    <row r="21" spans="2:17" ht="12.75" customHeight="1" x14ac:dyDescent="0.25">
      <c r="B21" s="228"/>
      <c r="C21" s="236" t="s">
        <v>23</v>
      </c>
      <c r="D21" s="215"/>
      <c r="E21" s="237">
        <v>24742</v>
      </c>
      <c r="F21" s="262"/>
      <c r="G21" s="231" t="s">
        <v>52</v>
      </c>
      <c r="H21" s="232"/>
      <c r="I21" s="232"/>
      <c r="J21" s="232"/>
      <c r="K21" s="232"/>
      <c r="L21" s="229"/>
      <c r="M21" s="207">
        <v>12540</v>
      </c>
      <c r="O21" s="214" t="s">
        <v>131</v>
      </c>
      <c r="P21" s="238">
        <v>1166</v>
      </c>
      <c r="Q21" s="266"/>
    </row>
    <row r="22" spans="2:17" ht="12.75" customHeight="1" x14ac:dyDescent="0.25">
      <c r="B22" s="228"/>
      <c r="C22" s="231" t="s">
        <v>103</v>
      </c>
      <c r="D22" s="229"/>
      <c r="E22" s="207">
        <f>E23</f>
        <v>5979</v>
      </c>
      <c r="F22" s="261"/>
      <c r="G22" s="231" t="s">
        <v>122</v>
      </c>
      <c r="H22" s="232"/>
      <c r="I22" s="232"/>
      <c r="J22" s="232"/>
      <c r="K22" s="232"/>
      <c r="L22" s="229"/>
      <c r="M22" s="207">
        <f>+M10+M16+M21+M19+M17+M20</f>
        <v>1233891</v>
      </c>
      <c r="O22" s="214" t="s">
        <v>132</v>
      </c>
      <c r="P22" s="239">
        <v>101914</v>
      </c>
      <c r="Q22" s="266"/>
    </row>
    <row r="23" spans="2:17" ht="12.75" customHeight="1" x14ac:dyDescent="0.25">
      <c r="B23" s="228"/>
      <c r="C23" s="236" t="s">
        <v>202</v>
      </c>
      <c r="D23" s="215"/>
      <c r="E23" s="237">
        <v>5979</v>
      </c>
      <c r="F23" s="261"/>
      <c r="G23" s="231" t="s">
        <v>35</v>
      </c>
      <c r="H23" s="232"/>
      <c r="I23" s="232"/>
      <c r="J23" s="232"/>
      <c r="K23" s="232"/>
      <c r="L23" s="229"/>
      <c r="M23" s="207">
        <f>SUM(M24:M29)</f>
        <v>205734</v>
      </c>
      <c r="O23" s="204" t="s">
        <v>135</v>
      </c>
      <c r="P23" s="240">
        <f>P24+P30</f>
        <v>47289</v>
      </c>
      <c r="Q23" s="266"/>
    </row>
    <row r="24" spans="2:17" ht="12.75" customHeight="1" x14ac:dyDescent="0.25">
      <c r="B24" s="228"/>
      <c r="C24" s="231" t="s">
        <v>112</v>
      </c>
      <c r="D24" s="229"/>
      <c r="E24" s="207">
        <v>2163</v>
      </c>
      <c r="F24" s="261"/>
      <c r="G24" s="236" t="s">
        <v>36</v>
      </c>
      <c r="H24" s="224"/>
      <c r="I24" s="224"/>
      <c r="J24" s="224"/>
      <c r="K24" s="224"/>
      <c r="M24" s="237">
        <v>172983</v>
      </c>
      <c r="O24" s="204" t="s">
        <v>162</v>
      </c>
      <c r="P24" s="235">
        <f>SUM(P25:P29)</f>
        <v>45734</v>
      </c>
      <c r="Q24" s="266"/>
    </row>
    <row r="25" spans="2:17" ht="12.75" customHeight="1" x14ac:dyDescent="0.25">
      <c r="B25" s="228"/>
      <c r="C25" s="231" t="s">
        <v>106</v>
      </c>
      <c r="D25" s="229"/>
      <c r="E25" s="207">
        <f>+E26</f>
        <v>10130</v>
      </c>
      <c r="F25" s="262"/>
      <c r="G25" s="236" t="s">
        <v>37</v>
      </c>
      <c r="H25" s="224"/>
      <c r="I25" s="224"/>
      <c r="J25" s="224"/>
      <c r="K25" s="224"/>
      <c r="M25" s="237">
        <v>0</v>
      </c>
      <c r="O25" s="214" t="s">
        <v>178</v>
      </c>
      <c r="P25" s="238">
        <v>27793</v>
      </c>
      <c r="Q25" s="266"/>
    </row>
    <row r="26" spans="2:17" ht="12.75" customHeight="1" x14ac:dyDescent="0.25">
      <c r="B26" s="228"/>
      <c r="C26" s="236" t="s">
        <v>108</v>
      </c>
      <c r="D26" s="215"/>
      <c r="E26" s="237">
        <v>10130</v>
      </c>
      <c r="F26" s="261"/>
      <c r="G26" s="236" t="s">
        <v>38</v>
      </c>
      <c r="H26" s="224"/>
      <c r="I26" s="224"/>
      <c r="J26" s="224"/>
      <c r="K26" s="224"/>
      <c r="M26" s="237">
        <v>26817</v>
      </c>
      <c r="O26" s="214" t="s">
        <v>140</v>
      </c>
      <c r="P26" s="241">
        <v>4531</v>
      </c>
      <c r="Q26" s="266"/>
    </row>
    <row r="27" spans="2:17" ht="12.75" customHeight="1" x14ac:dyDescent="0.25">
      <c r="B27" s="228"/>
      <c r="C27" s="231" t="s">
        <v>82</v>
      </c>
      <c r="D27" s="229"/>
      <c r="E27" s="207">
        <v>15878</v>
      </c>
      <c r="F27" s="262"/>
      <c r="G27" s="236" t="s">
        <v>123</v>
      </c>
      <c r="H27" s="224"/>
      <c r="I27" s="224"/>
      <c r="J27" s="224"/>
      <c r="K27" s="224"/>
      <c r="M27" s="237"/>
      <c r="O27" s="214" t="s">
        <v>209</v>
      </c>
      <c r="P27" s="241">
        <v>1208</v>
      </c>
      <c r="Q27" s="266"/>
    </row>
    <row r="28" spans="2:17" ht="12.75" customHeight="1" x14ac:dyDescent="0.25">
      <c r="B28" s="228"/>
      <c r="C28" s="231" t="s">
        <v>81</v>
      </c>
      <c r="D28" s="229"/>
      <c r="E28" s="207">
        <v>3588</v>
      </c>
      <c r="F28" s="261"/>
      <c r="G28" s="236" t="s">
        <v>39</v>
      </c>
      <c r="H28" s="224"/>
      <c r="I28" s="224"/>
      <c r="J28" s="224"/>
      <c r="K28" s="224"/>
      <c r="M28" s="237"/>
      <c r="O28" s="236" t="s">
        <v>205</v>
      </c>
      <c r="P28" s="241">
        <v>258</v>
      </c>
      <c r="Q28" s="266"/>
    </row>
    <row r="29" spans="2:17" ht="12.75" customHeight="1" x14ac:dyDescent="0.25">
      <c r="B29" s="228"/>
      <c r="C29" s="233" t="s">
        <v>25</v>
      </c>
      <c r="D29" s="215"/>
      <c r="E29" s="276">
        <v>60428</v>
      </c>
      <c r="F29" s="261"/>
      <c r="G29" s="236" t="s">
        <v>40</v>
      </c>
      <c r="H29" s="224"/>
      <c r="I29" s="224"/>
      <c r="J29" s="224"/>
      <c r="K29" s="224"/>
      <c r="M29" s="237">
        <v>5934</v>
      </c>
      <c r="O29" s="236" t="s">
        <v>204</v>
      </c>
      <c r="P29" s="239">
        <v>11944</v>
      </c>
      <c r="Q29" s="266"/>
    </row>
    <row r="30" spans="2:17" ht="12.75" customHeight="1" x14ac:dyDescent="0.25">
      <c r="B30" s="228"/>
      <c r="C30" s="231" t="s">
        <v>121</v>
      </c>
      <c r="D30" s="229"/>
      <c r="E30" s="207">
        <f>E10+E14+E20+E24+E25+E27+E28+E29+E22</f>
        <v>1439625</v>
      </c>
      <c r="F30" s="264"/>
      <c r="G30" s="231" t="s">
        <v>41</v>
      </c>
      <c r="H30" s="232"/>
      <c r="I30" s="232"/>
      <c r="J30" s="232"/>
      <c r="K30" s="232"/>
      <c r="L30" s="229"/>
      <c r="M30" s="207">
        <f>M22+M23</f>
        <v>1439625</v>
      </c>
      <c r="O30" s="204" t="s">
        <v>206</v>
      </c>
      <c r="P30" s="240">
        <f>P31</f>
        <v>1555</v>
      </c>
      <c r="Q30" s="266"/>
    </row>
    <row r="31" spans="2:17" ht="12.75" customHeight="1" x14ac:dyDescent="0.25">
      <c r="B31" s="228"/>
      <c r="E31" s="263"/>
      <c r="F31" s="262"/>
      <c r="G31" s="224"/>
      <c r="H31" s="224"/>
      <c r="I31" s="224"/>
      <c r="J31" s="224"/>
      <c r="K31" s="224"/>
      <c r="M31" s="263"/>
      <c r="O31" s="214" t="s">
        <v>207</v>
      </c>
      <c r="P31" s="243">
        <v>1555</v>
      </c>
      <c r="Q31" s="266"/>
    </row>
    <row r="32" spans="2:17" ht="12.75" customHeight="1" x14ac:dyDescent="0.25">
      <c r="B32" s="228"/>
      <c r="C32" s="328" t="s">
        <v>231</v>
      </c>
      <c r="D32" s="329"/>
      <c r="E32" s="330"/>
      <c r="F32" s="261"/>
      <c r="G32" s="310" t="s">
        <v>165</v>
      </c>
      <c r="H32" s="311"/>
      <c r="I32" s="311"/>
      <c r="J32" s="311"/>
      <c r="K32" s="311"/>
      <c r="L32" s="311"/>
      <c r="M32" s="312"/>
      <c r="O32" s="204" t="s">
        <v>1</v>
      </c>
      <c r="P32" s="244">
        <f>P20-P23</f>
        <v>55791</v>
      </c>
      <c r="Q32" s="266"/>
    </row>
    <row r="33" spans="2:17" ht="12.75" customHeight="1" x14ac:dyDescent="0.25">
      <c r="B33" s="228"/>
      <c r="C33" s="320" t="s">
        <v>234</v>
      </c>
      <c r="D33" s="321"/>
      <c r="E33" s="319"/>
      <c r="F33" s="261"/>
      <c r="G33" s="316" t="s">
        <v>233</v>
      </c>
      <c r="H33" s="317"/>
      <c r="I33" s="317"/>
      <c r="J33" s="317"/>
      <c r="K33" s="317"/>
      <c r="L33" s="317"/>
      <c r="M33" s="318"/>
      <c r="O33" s="214" t="s">
        <v>147</v>
      </c>
      <c r="P33" s="243">
        <v>34736</v>
      </c>
      <c r="Q33" s="266"/>
    </row>
    <row r="34" spans="2:17" ht="12.75" customHeight="1" x14ac:dyDescent="0.25">
      <c r="B34" s="228"/>
      <c r="C34" s="201" t="s">
        <v>54</v>
      </c>
      <c r="D34" s="198" t="s">
        <v>55</v>
      </c>
      <c r="E34" s="199" t="s">
        <v>0</v>
      </c>
      <c r="F34" s="261"/>
      <c r="G34" s="313" t="s">
        <v>196</v>
      </c>
      <c r="H34" s="314"/>
      <c r="I34" s="314"/>
      <c r="J34" s="314"/>
      <c r="K34" s="314"/>
      <c r="L34" s="314"/>
      <c r="M34" s="319"/>
      <c r="O34" s="204" t="s">
        <v>2</v>
      </c>
      <c r="P34" s="244">
        <f>P32-P33</f>
        <v>21055</v>
      </c>
      <c r="Q34" s="266"/>
    </row>
    <row r="35" spans="2:17" ht="12.75" customHeight="1" x14ac:dyDescent="0.25">
      <c r="B35" s="228"/>
      <c r="C35" s="202" t="s">
        <v>185</v>
      </c>
      <c r="D35" s="203">
        <v>1437618</v>
      </c>
      <c r="E35" s="203">
        <v>129386</v>
      </c>
      <c r="F35" s="261"/>
      <c r="G35" s="246"/>
      <c r="H35" s="247"/>
      <c r="I35" s="247"/>
      <c r="J35" s="247"/>
      <c r="K35" s="247"/>
      <c r="L35" s="247"/>
      <c r="M35" s="230">
        <v>2023</v>
      </c>
      <c r="O35" s="204" t="s">
        <v>3</v>
      </c>
      <c r="P35" s="244">
        <f>+P36</f>
        <v>24476</v>
      </c>
      <c r="Q35" s="266"/>
    </row>
    <row r="36" spans="2:17" ht="12.75" customHeight="1" x14ac:dyDescent="0.25">
      <c r="B36" s="228"/>
      <c r="C36" s="204" t="s">
        <v>57</v>
      </c>
      <c r="D36" s="267"/>
      <c r="E36" s="216"/>
      <c r="F36" s="261"/>
      <c r="G36" s="257" t="s">
        <v>13</v>
      </c>
      <c r="M36" s="210">
        <f>P55</f>
        <v>5934</v>
      </c>
      <c r="O36" s="214" t="s">
        <v>4</v>
      </c>
      <c r="P36" s="243">
        <v>24476</v>
      </c>
      <c r="Q36" s="266"/>
    </row>
    <row r="37" spans="2:17" ht="12.75" customHeight="1" x14ac:dyDescent="0.25">
      <c r="B37" s="228"/>
      <c r="C37" s="205" t="s">
        <v>58</v>
      </c>
      <c r="D37" s="206">
        <f>D38</f>
        <v>10516</v>
      </c>
      <c r="E37" s="206">
        <f>E38</f>
        <v>1052</v>
      </c>
      <c r="F37" s="263"/>
      <c r="G37" s="258" t="s">
        <v>167</v>
      </c>
      <c r="H37" s="229"/>
      <c r="I37" s="229"/>
      <c r="J37" s="229"/>
      <c r="K37" s="229"/>
      <c r="L37" s="229"/>
      <c r="M37" s="259">
        <v>0</v>
      </c>
      <c r="O37" s="204" t="s">
        <v>5</v>
      </c>
      <c r="P37" s="244">
        <f>P38</f>
        <v>22602</v>
      </c>
      <c r="Q37" s="266"/>
    </row>
    <row r="38" spans="2:17" ht="12.75" customHeight="1" x14ac:dyDescent="0.25">
      <c r="B38" s="228"/>
      <c r="C38" s="205" t="s">
        <v>222</v>
      </c>
      <c r="D38" s="206">
        <v>10516</v>
      </c>
      <c r="E38" s="206">
        <v>1052</v>
      </c>
      <c r="F38" s="268"/>
      <c r="G38" s="214" t="s">
        <v>168</v>
      </c>
      <c r="M38" s="216"/>
      <c r="O38" s="214" t="s">
        <v>6</v>
      </c>
      <c r="P38" s="243">
        <v>22602</v>
      </c>
      <c r="Q38" s="266"/>
    </row>
    <row r="39" spans="2:17" ht="12.75" customHeight="1" x14ac:dyDescent="0.25">
      <c r="B39" s="228"/>
      <c r="C39" s="202" t="s">
        <v>186</v>
      </c>
      <c r="D39" s="207">
        <f>D38</f>
        <v>10516</v>
      </c>
      <c r="E39" s="207">
        <f>E38</f>
        <v>1052</v>
      </c>
      <c r="F39" s="198"/>
      <c r="G39" s="214" t="s">
        <v>169</v>
      </c>
      <c r="M39" s="216"/>
      <c r="O39" s="204" t="s">
        <v>86</v>
      </c>
      <c r="P39" s="244">
        <f>P34+P35-P37</f>
        <v>22929</v>
      </c>
      <c r="Q39" s="266"/>
    </row>
    <row r="40" spans="2:17" ht="12.75" customHeight="1" x14ac:dyDescent="0.25">
      <c r="B40" s="228"/>
      <c r="C40" s="204" t="s">
        <v>61</v>
      </c>
      <c r="D40" s="267"/>
      <c r="E40" s="216"/>
      <c r="F40" s="198"/>
      <c r="G40" s="214" t="s">
        <v>171</v>
      </c>
      <c r="M40" s="216"/>
      <c r="O40" s="204" t="s">
        <v>180</v>
      </c>
      <c r="P40" s="235">
        <f>P41+P42</f>
        <v>20708</v>
      </c>
      <c r="Q40" s="266"/>
    </row>
    <row r="41" spans="2:17" ht="12.75" customHeight="1" x14ac:dyDescent="0.25">
      <c r="B41" s="228"/>
      <c r="C41" s="205" t="s">
        <v>221</v>
      </c>
      <c r="D41" s="208">
        <v>236499</v>
      </c>
      <c r="E41" s="206">
        <v>23650</v>
      </c>
      <c r="F41" s="198"/>
      <c r="G41" s="214" t="s">
        <v>170</v>
      </c>
      <c r="M41" s="216"/>
      <c r="O41" s="214" t="s">
        <v>208</v>
      </c>
      <c r="P41" s="238">
        <v>-148</v>
      </c>
      <c r="Q41" s="266"/>
    </row>
    <row r="42" spans="2:17" ht="12.75" customHeight="1" x14ac:dyDescent="0.25">
      <c r="B42" s="228"/>
      <c r="C42" s="209" t="s">
        <v>187</v>
      </c>
      <c r="D42" s="207">
        <f>D41</f>
        <v>236499</v>
      </c>
      <c r="E42" s="207">
        <f>E41</f>
        <v>23650</v>
      </c>
      <c r="F42" s="198"/>
      <c r="G42" s="260" t="s">
        <v>166</v>
      </c>
      <c r="H42" s="229"/>
      <c r="I42" s="229"/>
      <c r="J42" s="229"/>
      <c r="K42" s="229"/>
      <c r="L42" s="229"/>
      <c r="M42" s="259">
        <f>+M36</f>
        <v>5934</v>
      </c>
      <c r="O42" s="214" t="s">
        <v>149</v>
      </c>
      <c r="P42" s="239">
        <v>20856</v>
      </c>
      <c r="Q42" s="266"/>
    </row>
    <row r="43" spans="2:17" ht="12.75" customHeight="1" x14ac:dyDescent="0.25">
      <c r="B43" s="228"/>
      <c r="C43" s="204" t="s">
        <v>64</v>
      </c>
      <c r="D43" s="261">
        <f>D35+D39+D42</f>
        <v>1684633</v>
      </c>
      <c r="E43" s="210">
        <f>E35+E39+E42</f>
        <v>154088</v>
      </c>
      <c r="F43" s="261"/>
      <c r="O43" s="204" t="s">
        <v>7</v>
      </c>
      <c r="P43" s="240">
        <f>P39+P40</f>
        <v>43637</v>
      </c>
      <c r="Q43" s="266"/>
    </row>
    <row r="44" spans="2:17" ht="12.75" customHeight="1" x14ac:dyDescent="0.25">
      <c r="B44" s="228"/>
      <c r="C44" s="204" t="s">
        <v>225</v>
      </c>
      <c r="D44" s="242"/>
      <c r="E44" s="211"/>
      <c r="F44" s="262"/>
      <c r="G44" s="310" t="s">
        <v>164</v>
      </c>
      <c r="H44" s="311"/>
      <c r="I44" s="311"/>
      <c r="J44" s="311"/>
      <c r="K44" s="311"/>
      <c r="L44" s="311"/>
      <c r="M44" s="312"/>
      <c r="O44" s="204" t="s">
        <v>8</v>
      </c>
      <c r="P44" s="245">
        <f>SUM(P45:P47)</f>
        <v>35173</v>
      </c>
      <c r="Q44" s="266"/>
    </row>
    <row r="45" spans="2:17" ht="12.75" customHeight="1" x14ac:dyDescent="0.25">
      <c r="B45" s="228"/>
      <c r="C45" s="212" t="s">
        <v>226</v>
      </c>
      <c r="D45" s="213"/>
      <c r="E45" s="207">
        <f>E46</f>
        <v>10529</v>
      </c>
      <c r="F45" s="262"/>
      <c r="G45" s="320" t="s">
        <v>196</v>
      </c>
      <c r="H45" s="321"/>
      <c r="I45" s="321"/>
      <c r="J45" s="321"/>
      <c r="K45" s="321"/>
      <c r="L45" s="321"/>
      <c r="M45" s="319"/>
      <c r="O45" s="214" t="s">
        <v>43</v>
      </c>
      <c r="P45" s="238">
        <v>10855</v>
      </c>
      <c r="Q45" s="266"/>
    </row>
    <row r="46" spans="2:17" x14ac:dyDescent="0.25">
      <c r="B46" s="228"/>
      <c r="C46" s="214" t="s">
        <v>67</v>
      </c>
      <c r="D46" s="215"/>
      <c r="E46" s="216">
        <v>10529</v>
      </c>
      <c r="F46" s="261"/>
      <c r="G46" s="248" t="s">
        <v>210</v>
      </c>
      <c r="H46" s="248" t="s">
        <v>214</v>
      </c>
      <c r="I46" s="248" t="s">
        <v>211</v>
      </c>
      <c r="J46" s="248" t="s">
        <v>212</v>
      </c>
      <c r="K46" s="248" t="s">
        <v>213</v>
      </c>
      <c r="L46" s="248" t="s">
        <v>215</v>
      </c>
      <c r="M46" s="248" t="s">
        <v>216</v>
      </c>
      <c r="O46" s="214" t="s">
        <v>9</v>
      </c>
      <c r="P46" s="241">
        <v>22952</v>
      </c>
      <c r="Q46" s="266"/>
    </row>
    <row r="47" spans="2:17" ht="12.75" customHeight="1" x14ac:dyDescent="0.25">
      <c r="B47" s="228"/>
      <c r="C47" s="212" t="s">
        <v>227</v>
      </c>
      <c r="D47" s="213"/>
      <c r="E47" s="207">
        <f>E48</f>
        <v>11645</v>
      </c>
      <c r="F47" s="261"/>
      <c r="G47" s="249" t="s">
        <v>218</v>
      </c>
      <c r="H47" s="250">
        <v>25700</v>
      </c>
      <c r="I47" s="251" t="s">
        <v>219</v>
      </c>
      <c r="J47" s="252">
        <v>45169</v>
      </c>
      <c r="K47" s="250">
        <v>25700</v>
      </c>
      <c r="L47" s="251" t="s">
        <v>220</v>
      </c>
      <c r="M47" s="253" t="s">
        <v>217</v>
      </c>
      <c r="O47" s="214" t="s">
        <v>10</v>
      </c>
      <c r="P47" s="239">
        <v>1366</v>
      </c>
      <c r="Q47" s="266"/>
    </row>
    <row r="48" spans="2:17" x14ac:dyDescent="0.25">
      <c r="B48" s="228"/>
      <c r="C48" s="214" t="s">
        <v>228</v>
      </c>
      <c r="D48" s="215"/>
      <c r="E48" s="216">
        <v>11645</v>
      </c>
      <c r="F48" s="262"/>
      <c r="G48" s="249" t="s">
        <v>218</v>
      </c>
      <c r="H48" s="250">
        <v>10400</v>
      </c>
      <c r="I48" s="251" t="s">
        <v>219</v>
      </c>
      <c r="J48" s="252">
        <v>45169</v>
      </c>
      <c r="K48" s="250">
        <v>10400</v>
      </c>
      <c r="L48" s="251" t="s">
        <v>220</v>
      </c>
      <c r="M48" s="253" t="s">
        <v>217</v>
      </c>
      <c r="O48" s="204" t="s">
        <v>150</v>
      </c>
      <c r="P48" s="240">
        <v>1245</v>
      </c>
      <c r="Q48" s="266"/>
    </row>
    <row r="49" spans="2:17" x14ac:dyDescent="0.25">
      <c r="B49" s="228"/>
      <c r="C49" s="204" t="s">
        <v>224</v>
      </c>
      <c r="D49" s="242"/>
      <c r="E49" s="211"/>
      <c r="F49" s="262"/>
      <c r="G49" s="249" t="s">
        <v>218</v>
      </c>
      <c r="H49" s="250">
        <v>19000</v>
      </c>
      <c r="I49" s="251" t="s">
        <v>219</v>
      </c>
      <c r="J49" s="252">
        <v>45236</v>
      </c>
      <c r="K49" s="250">
        <v>19000</v>
      </c>
      <c r="L49" s="251" t="s">
        <v>220</v>
      </c>
      <c r="M49" s="253" t="s">
        <v>217</v>
      </c>
      <c r="O49" s="204" t="s">
        <v>11</v>
      </c>
      <c r="P49" s="244">
        <f>P43-P44-P48</f>
        <v>7219</v>
      </c>
      <c r="Q49" s="266"/>
    </row>
    <row r="50" spans="2:17" x14ac:dyDescent="0.25">
      <c r="B50" s="228"/>
      <c r="C50" s="205" t="s">
        <v>66</v>
      </c>
      <c r="D50" s="218"/>
      <c r="E50" s="206">
        <v>197213</v>
      </c>
      <c r="F50" s="262"/>
      <c r="G50" s="249" t="s">
        <v>218</v>
      </c>
      <c r="H50" s="250">
        <v>24000</v>
      </c>
      <c r="I50" s="251" t="s">
        <v>219</v>
      </c>
      <c r="J50" s="252">
        <v>45747</v>
      </c>
      <c r="K50" s="250">
        <v>24000</v>
      </c>
      <c r="L50" s="251" t="s">
        <v>220</v>
      </c>
      <c r="M50" s="253" t="s">
        <v>217</v>
      </c>
      <c r="O50" s="204" t="s">
        <v>87</v>
      </c>
      <c r="P50" s="207">
        <v>0</v>
      </c>
      <c r="Q50" s="266"/>
    </row>
    <row r="51" spans="2:17" x14ac:dyDescent="0.25">
      <c r="B51" s="228"/>
      <c r="C51" s="205" t="s">
        <v>70</v>
      </c>
      <c r="D51" s="219"/>
      <c r="E51" s="206">
        <v>53383</v>
      </c>
      <c r="F51" s="262"/>
      <c r="G51" s="249"/>
      <c r="H51" s="250"/>
      <c r="I51" s="251"/>
      <c r="J51" s="252"/>
      <c r="K51" s="250"/>
      <c r="L51" s="217"/>
      <c r="M51" s="253"/>
      <c r="O51" s="204" t="s">
        <v>152</v>
      </c>
      <c r="P51" s="207">
        <f>+P49-P50</f>
        <v>7219</v>
      </c>
      <c r="Q51" s="266"/>
    </row>
    <row r="52" spans="2:17" x14ac:dyDescent="0.25">
      <c r="B52" s="228"/>
      <c r="C52" s="212" t="s">
        <v>72</v>
      </c>
      <c r="D52" s="220"/>
      <c r="E52" s="207">
        <f>E50+E51</f>
        <v>250596</v>
      </c>
      <c r="F52" s="261"/>
      <c r="G52" s="200" t="s">
        <v>0</v>
      </c>
      <c r="H52" s="254">
        <f>SUM(H47:H51)</f>
        <v>79100</v>
      </c>
      <c r="I52" s="200"/>
      <c r="J52" s="200"/>
      <c r="K52" s="254">
        <f>SUM(K47:K51)</f>
        <v>79100</v>
      </c>
      <c r="L52" s="200"/>
      <c r="M52" s="200"/>
      <c r="O52" s="204" t="s">
        <v>12</v>
      </c>
      <c r="P52" s="207">
        <v>1398</v>
      </c>
      <c r="Q52" s="266"/>
    </row>
    <row r="53" spans="2:17" x14ac:dyDescent="0.25">
      <c r="B53" s="228"/>
      <c r="C53" s="201" t="s">
        <v>229</v>
      </c>
      <c r="D53" s="221"/>
      <c r="E53" s="207">
        <f>E43+E45+E47</f>
        <v>176262</v>
      </c>
      <c r="F53" s="262"/>
      <c r="O53" s="204" t="s">
        <v>89</v>
      </c>
      <c r="P53" s="207">
        <f>+P51+P52</f>
        <v>8617</v>
      </c>
      <c r="Q53" s="266"/>
    </row>
    <row r="54" spans="2:17" x14ac:dyDescent="0.25">
      <c r="B54" s="228"/>
      <c r="C54" s="201" t="s">
        <v>230</v>
      </c>
      <c r="D54" s="221"/>
      <c r="E54" s="207">
        <f>E52-E53</f>
        <v>74334</v>
      </c>
      <c r="F54" s="261"/>
      <c r="G54" s="322" t="s">
        <v>192</v>
      </c>
      <c r="H54" s="323"/>
      <c r="I54" s="323"/>
      <c r="J54" s="323"/>
      <c r="K54" s="323"/>
      <c r="L54" s="323"/>
      <c r="M54" s="324"/>
      <c r="O54" s="204" t="s">
        <v>47</v>
      </c>
      <c r="P54" s="237">
        <v>-2683</v>
      </c>
      <c r="Q54" s="266"/>
    </row>
    <row r="55" spans="2:17" x14ac:dyDescent="0.25">
      <c r="B55" s="228"/>
      <c r="C55" s="201" t="s">
        <v>223</v>
      </c>
      <c r="D55" s="221"/>
      <c r="E55" s="222">
        <f>E52/D43</f>
        <v>0.14875406097351768</v>
      </c>
      <c r="F55" s="261"/>
      <c r="G55" s="325"/>
      <c r="H55" s="326"/>
      <c r="I55" s="326"/>
      <c r="J55" s="326"/>
      <c r="K55" s="326"/>
      <c r="L55" s="326"/>
      <c r="M55" s="327"/>
      <c r="O55" s="201" t="s">
        <v>13</v>
      </c>
      <c r="P55" s="207">
        <f>P53+P54</f>
        <v>5934</v>
      </c>
      <c r="Q55" s="266"/>
    </row>
    <row r="56" spans="2:17" ht="12" thickBot="1" x14ac:dyDescent="0.3">
      <c r="B56" s="256"/>
      <c r="C56" s="255"/>
      <c r="D56" s="255"/>
      <c r="E56" s="255"/>
      <c r="F56" s="269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70"/>
    </row>
  </sheetData>
  <mergeCells count="14">
    <mergeCell ref="G54:M55"/>
    <mergeCell ref="O16:P16"/>
    <mergeCell ref="O17:P17"/>
    <mergeCell ref="O18:P18"/>
    <mergeCell ref="C32:E32"/>
    <mergeCell ref="G32:M32"/>
    <mergeCell ref="G45:M45"/>
    <mergeCell ref="G44:M44"/>
    <mergeCell ref="C6:M6"/>
    <mergeCell ref="C7:M7"/>
    <mergeCell ref="C8:M8"/>
    <mergeCell ref="G33:M33"/>
    <mergeCell ref="G34:M34"/>
    <mergeCell ref="C33:E33"/>
  </mergeCells>
  <printOptions horizontalCentered="1"/>
  <pageMargins left="0.39370078740157483" right="0.43307086614173229" top="1.1811023622047245" bottom="0.47244094488188981" header="0" footer="0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D37" workbookViewId="0">
      <selection activeCell="H51" sqref="H50:J5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1" t="s">
        <v>80</v>
      </c>
      <c r="L6" s="331"/>
      <c r="M6" s="76"/>
      <c r="N6" s="33"/>
    </row>
    <row r="7" spans="2:14" ht="13" x14ac:dyDescent="0.3">
      <c r="B7" s="22"/>
      <c r="C7" s="332" t="s">
        <v>157</v>
      </c>
      <c r="D7" s="333"/>
      <c r="E7" s="333"/>
      <c r="F7" s="334"/>
      <c r="G7" s="35"/>
      <c r="H7" s="332" t="s">
        <v>158</v>
      </c>
      <c r="I7" s="334"/>
      <c r="J7" s="35"/>
      <c r="K7" s="335" t="s">
        <v>53</v>
      </c>
      <c r="L7" s="336"/>
      <c r="M7" s="337"/>
      <c r="N7" s="21"/>
    </row>
    <row r="8" spans="2:14" ht="13" x14ac:dyDescent="0.3">
      <c r="B8" s="22"/>
      <c r="C8" s="338" t="s">
        <v>98</v>
      </c>
      <c r="D8" s="339"/>
      <c r="E8" s="339"/>
      <c r="F8" s="340"/>
      <c r="G8" s="35"/>
      <c r="H8" s="338" t="s">
        <v>99</v>
      </c>
      <c r="I8" s="340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38" t="s">
        <v>48</v>
      </c>
      <c r="D9" s="339"/>
      <c r="E9" s="339"/>
      <c r="F9" s="340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2" t="s">
        <v>78</v>
      </c>
      <c r="L10" s="343"/>
      <c r="M10" s="344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2" t="s">
        <v>79</v>
      </c>
      <c r="L11" s="343"/>
      <c r="M11" s="344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2" t="s">
        <v>44</v>
      </c>
      <c r="L12" s="343"/>
      <c r="M12" s="344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2" t="s">
        <v>155</v>
      </c>
      <c r="L13" s="343"/>
      <c r="M13" s="344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1"/>
      <c r="F57" s="341"/>
      <c r="G57" s="341"/>
      <c r="H57" s="341"/>
      <c r="I57" s="341"/>
      <c r="J57" s="341"/>
      <c r="K57" s="341"/>
      <c r="L57" s="341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E57:L57"/>
    <mergeCell ref="C9:F9"/>
    <mergeCell ref="K10:M10"/>
    <mergeCell ref="K11:M11"/>
    <mergeCell ref="K12:M12"/>
    <mergeCell ref="K13:M13"/>
    <mergeCell ref="C56:M56"/>
    <mergeCell ref="K6:L6"/>
    <mergeCell ref="C7:F7"/>
    <mergeCell ref="H7:I7"/>
    <mergeCell ref="K7:M7"/>
    <mergeCell ref="C8:F8"/>
    <mergeCell ref="H8:I8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PUBLICACION</vt:lpstr>
      <vt:lpstr>Junio</vt:lpstr>
      <vt:lpstr>Anuales!Área_de_impresión</vt:lpstr>
      <vt:lpstr>Junio!Área_de_impresión</vt:lpstr>
      <vt:lpstr>PUBLICACION!Área_de_impresión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2023-04-28T23:32:24Z</cp:lastPrinted>
  <dcterms:created xsi:type="dcterms:W3CDTF">2001-03-02T00:46:15Z</dcterms:created>
  <dcterms:modified xsi:type="dcterms:W3CDTF">2026-02-09T20:23:29Z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2022-10-19T06:07:38Z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518fb88a-1fdd-4588-8eb4-5181bb369d3c</vt:lpwstr>
  </property>
  <property fmtid="{D5CDD505-2E9C-101B-9397-08002B2CF9AE}" pid="8" name="MSIP_Label_0c2abd79-57a9-4473-8700-c843f76a1e37_ContentBits">
    <vt:lpwstr>0</vt:lpwstr>
  </property>
</Properties>
</file>