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786342EA-6712-4CE8-8735-EBFA66A65D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P21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Order2" hidden="1">255</definedName>
    <definedName name="_Sort" hidden="1">#REF!</definedName>
    <definedName name="_xlnm.Print_Area" localSheetId="0">'SEP21'!$B$3:$I$87</definedName>
    <definedName name="AS2DocOpenMode" hidden="1">"AS2DocumentEdit"</definedName>
    <definedName name="AS2HasNoAutoHeaderFooter" hidden="1">" "</definedName>
    <definedName name="AS2NamedRange" hidden="1">25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instrumentos_financieros">'[1]Notas Varias'!#REF!</definedName>
    <definedName name="N.11.1">'[1]Notas Varias'!#REF!</definedName>
    <definedName name="N.11.2">'[1]Notas Varias'!#REF!</definedName>
    <definedName name="N.18">'[1]Notas Varias'!#REF!</definedName>
    <definedName name="N.19">'[1]Notas Varias'!#REF!</definedName>
    <definedName name="N.19.1">'[1]Notas 8 y 9'!#REF!</definedName>
    <definedName name="N.21">'[1]Notas Varias'!#REF!</definedName>
    <definedName name="N.21.1">'[1]Notas Varias'!#REF!</definedName>
    <definedName name="N.22">'[1]Notas Varias'!#REF!</definedName>
    <definedName name="N.22.1">'[1]Notas Varias'!#REF!</definedName>
    <definedName name="N.22.5">'[1]Notas 8 y 9'!#REF!</definedName>
    <definedName name="nota_11b">'[1]Notas Varias'!#REF!</definedName>
    <definedName name="nota13">'[1]Notas Varias'!#REF!</definedName>
    <definedName name="nota15c">'[1]Notas Varias'!#REF!</definedName>
    <definedName name="nota16">'[1]Notas Varias'!#REF!</definedName>
    <definedName name="nota16a">'[1]Notas Varias'!#REF!</definedName>
    <definedName name="nota17">'[1]Notas Varias'!#REF!</definedName>
    <definedName name="nota17c">'[1]Notas 8 y 9'!#REF!</definedName>
    <definedName name="Nota5a">'[1]Notas Varias'!#REF!</definedName>
    <definedName name="nota5b">'[1]Notas (5b)'!#REF!</definedName>
    <definedName name="nota5c">'[1]Notas Varias'!#REF!</definedName>
    <definedName name="nota5e">'[1]Notas Varias'!#REF!</definedName>
    <definedName name="nota7">'[1]Notas Varias'!#REF!</definedName>
    <definedName name="nota9a">'[1]Notas Varias'!#REF!</definedName>
    <definedName name="TextRefCopyRangeCount" hidden="1">4</definedName>
    <definedName name="u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2" hidden="1">#REF!</definedName>
    <definedName name="XRefActiveRow" hidden="1">#REF!</definedName>
    <definedName name="XRefColumnsCount" hidden="1">2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8" hidden="1">#REF!</definedName>
    <definedName name="XRefCopyRangeCount" hidden="1">8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RangeCount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H78" i="1"/>
  <c r="H74" i="1"/>
  <c r="H81" i="1" s="1"/>
  <c r="D74" i="1"/>
  <c r="H71" i="1"/>
  <c r="D70" i="1"/>
  <c r="G71" i="1"/>
  <c r="H67" i="1"/>
  <c r="H68" i="1" s="1"/>
  <c r="D67" i="1"/>
  <c r="G67" i="1"/>
  <c r="G68" i="1" s="1"/>
  <c r="D65" i="1"/>
  <c r="H64" i="1"/>
  <c r="G64" i="1"/>
  <c r="D60" i="1"/>
  <c r="D55" i="1"/>
  <c r="D51" i="1"/>
  <c r="D38" i="1"/>
  <c r="H37" i="1"/>
  <c r="D34" i="1"/>
  <c r="D29" i="1"/>
  <c r="H28" i="1"/>
  <c r="H19" i="1"/>
  <c r="D20" i="1"/>
  <c r="D10" i="1"/>
  <c r="H72" i="1" l="1"/>
  <c r="G72" i="1"/>
  <c r="H82" i="1" s="1"/>
  <c r="D54" i="1"/>
  <c r="D62" i="1" s="1"/>
  <c r="D64" i="1" s="1"/>
  <c r="D69" i="1" s="1"/>
  <c r="D73" i="1" s="1"/>
  <c r="D79" i="1" s="1"/>
  <c r="D82" i="1" s="1"/>
  <c r="D84" i="1" s="1"/>
  <c r="D86" i="1" s="1"/>
  <c r="H51" i="1" s="1"/>
  <c r="H57" i="1" s="1"/>
  <c r="H35" i="1"/>
  <c r="H44" i="1" s="1"/>
  <c r="D44" i="1"/>
</calcChain>
</file>

<file path=xl/sharedStrings.xml><?xml version="1.0" encoding="utf-8"?>
<sst xmlns="http://schemas.openxmlformats.org/spreadsheetml/2006/main" count="153" uniqueCount="142">
  <si>
    <t>ESTADO DE SITUACIÓN FINANCIERA</t>
  </si>
  <si>
    <t>Al 30 de septiembre de 2021</t>
  </si>
  <si>
    <t>(Expresado en miles de Soles)</t>
  </si>
  <si>
    <t>ACTIVO</t>
  </si>
  <si>
    <t>PASIVO Y PATRIMONIO</t>
  </si>
  <si>
    <t>DISPONIBLE</t>
  </si>
  <si>
    <t>OBLIGACIONES CON EL PUBLICO</t>
  </si>
  <si>
    <t>Caja</t>
  </si>
  <si>
    <t>Obligaciones a la Vista</t>
  </si>
  <si>
    <t>Banco Central de Reserva del Perú</t>
  </si>
  <si>
    <t>Obligaciones por Cuenta de Ahorro</t>
  </si>
  <si>
    <t>Bancos y otras emp. del Sist. Finan. País</t>
  </si>
  <si>
    <t>Obligaciones por Cuenta a Plazo</t>
  </si>
  <si>
    <t>Otras Disponibilidades</t>
  </si>
  <si>
    <t>FONDOS INTERBANCARIOS</t>
  </si>
  <si>
    <t>DEPOSITOS EMP. SIST. FINAN. Y ORG. FINANC. INTER.</t>
  </si>
  <si>
    <t>INV. A VALOR RAZONABLE CAMBIO EN RESUL.</t>
  </si>
  <si>
    <t>Depósitos a la Vista</t>
  </si>
  <si>
    <t>INV. DISPONIBLES PARA LA VENTA</t>
  </si>
  <si>
    <t>Depósitos de Ahorro</t>
  </si>
  <si>
    <t>Instrumentos Representativos de Deuda</t>
  </si>
  <si>
    <t>Depósitos a Plazo</t>
  </si>
  <si>
    <t xml:space="preserve">INVERSIONES A VENCIMIENTO </t>
  </si>
  <si>
    <t>ADEUDOS Y OBLIGACIONES FINANCIERAS</t>
  </si>
  <si>
    <t>CARTERA DE CREDITOS</t>
  </si>
  <si>
    <t>Adeudos y Obligaciones con el BCRP</t>
  </si>
  <si>
    <t>Cartera de Creditos Vigentes</t>
  </si>
  <si>
    <t>Adeudos y Obligaciones con Emp. e Inst.Finan.</t>
  </si>
  <si>
    <t>Cartera de Creditos Reestructurados</t>
  </si>
  <si>
    <t>Adeudos y Obligaciones con Emp. Del exterior</t>
  </si>
  <si>
    <t>Cartera de Creditos Refinanciados</t>
  </si>
  <si>
    <t>Otros Adeudos y Obligaciones Pasis y del Exterior</t>
  </si>
  <si>
    <t>Cartera de Creditos Vencidos</t>
  </si>
  <si>
    <t>Valores y títulos</t>
  </si>
  <si>
    <t>Cartera de Creditos en Cobranza Judicial</t>
  </si>
  <si>
    <t>DERIVADOS PARA NEGOCIACIÓN</t>
  </si>
  <si>
    <t>- S/....Provisiones para Créditos.....</t>
  </si>
  <si>
    <t>DERIVADOS DE COBERTURA</t>
  </si>
  <si>
    <t>CUENTAS POR PAGAR</t>
  </si>
  <si>
    <t>PROVISIONES</t>
  </si>
  <si>
    <t>CUENTAS POR COBRAR</t>
  </si>
  <si>
    <t>Provision para Creditos Contingentes</t>
  </si>
  <si>
    <t>Cta por cobrar Bienes, Servicios y Fideicomisos</t>
  </si>
  <si>
    <t>Provision para Litigios y demandas</t>
  </si>
  <si>
    <t>Otras Cuentas por Cobrar</t>
  </si>
  <si>
    <t>Otros</t>
  </si>
  <si>
    <t>BIENES REALIZ. RECIB. EN PAGO Y ADJUDI.</t>
  </si>
  <si>
    <t>IMPUESTOS CORRIENTES</t>
  </si>
  <si>
    <t>Bienes recibidos en pago</t>
  </si>
  <si>
    <t>IMPUESTO DIFERIDO</t>
  </si>
  <si>
    <t>PARTICIPACIONES</t>
  </si>
  <si>
    <t>OTROS PASIVOS</t>
  </si>
  <si>
    <t>Subsidiarias</t>
  </si>
  <si>
    <t>TOTAL DEL PASIVO</t>
  </si>
  <si>
    <t>Asociaciones y participaciones en negocios conjuntos</t>
  </si>
  <si>
    <t>INMUEBLES MOBILIARIO Y EQUIPO</t>
  </si>
  <si>
    <t>PATRIMONIO</t>
  </si>
  <si>
    <t>ACTIVO INTANGIBLE</t>
  </si>
  <si>
    <t>Capital Social</t>
  </si>
  <si>
    <t>Otros Activos Intangibles</t>
  </si>
  <si>
    <t>Capital Adicional</t>
  </si>
  <si>
    <t>Reservas</t>
  </si>
  <si>
    <t>Ajustes al Patrimonio</t>
  </si>
  <si>
    <t>ACTIVOS NO CORRIENTES MANT. PARA VENT.</t>
  </si>
  <si>
    <t>Resultados Acumulados</t>
  </si>
  <si>
    <t>OTROS ACTIVOS</t>
  </si>
  <si>
    <t>Resultado Neto del Ejercicio</t>
  </si>
  <si>
    <t>TOTAL DEL ACTIVO</t>
  </si>
  <si>
    <t>TOTAL DEL PASIVO Y PATRIMONIO</t>
  </si>
  <si>
    <t>ESTADO DE RESULTADOS</t>
  </si>
  <si>
    <t>ESTADO DE RESULTADOS Y OTRO RESULTADO INTEGRAL</t>
  </si>
  <si>
    <t>Por el periodo terminado al 30 de septiembre 2021</t>
  </si>
  <si>
    <t>INGRESOS POR INTERESES</t>
  </si>
  <si>
    <t>RESULTADO NETO DEL EJERCICIO</t>
  </si>
  <si>
    <t>Disponibles</t>
  </si>
  <si>
    <t>Otro Resultado Integral:</t>
  </si>
  <si>
    <t>Cartera de Créditos Directos</t>
  </si>
  <si>
    <t>Diferencias de cambio al convertir negocios en el extranjero</t>
  </si>
  <si>
    <t>GASTOS POR INTERESES</t>
  </si>
  <si>
    <t>Iversiones disponibles para la venta</t>
  </si>
  <si>
    <t>Adeudos y Obligaciones Financieras</t>
  </si>
  <si>
    <t>Cobertura de flujo de efectivo</t>
  </si>
  <si>
    <t>Adeudos y Obligac. Del Sistema Finan. del País</t>
  </si>
  <si>
    <t xml:space="preserve">Otro resultado Integral </t>
  </si>
  <si>
    <t>Adeudos y Obligac. Con Inst. Financ. Del Exterior</t>
  </si>
  <si>
    <t>RESULTADO INTEGRAL TOTAL DEL EJERCICIO</t>
  </si>
  <si>
    <t>Comisiones y otros cargos por adeudos</t>
  </si>
  <si>
    <t>REPORTE Nº 2-D</t>
  </si>
  <si>
    <t xml:space="preserve">Valores títulos </t>
  </si>
  <si>
    <t>Requerimientos de Patrimonio Efectivo por Riesgos de Crédito, Mercado y</t>
  </si>
  <si>
    <t>Cuentas por pagar</t>
  </si>
  <si>
    <t>Operacional y Cálculo del Límite Global</t>
  </si>
  <si>
    <t>Intereses por cuentas por pagar</t>
  </si>
  <si>
    <t>MARGEN FINANCIERO BRUTO</t>
  </si>
  <si>
    <t xml:space="preserve">                            Al 30 de septiembre de 2021</t>
  </si>
  <si>
    <t>APR</t>
  </si>
  <si>
    <t>Total</t>
  </si>
  <si>
    <t>Provisiones para Crédtios Directos</t>
  </si>
  <si>
    <t>(I) Requerimiento de Patrimonio Efectivo por Riesgo de Crédito:</t>
  </si>
  <si>
    <t>MARGEN FINANCIERO NETO</t>
  </si>
  <si>
    <t>Total Requerimiento de Patrim. Efectivo por Riesgo de Crédito</t>
  </si>
  <si>
    <t>INGRESOS POR SERVICIOS FINANCIEROS</t>
  </si>
  <si>
    <t>(II) Requerimiento de Patrimonio por Riesgo de Mercado:</t>
  </si>
  <si>
    <t>Ingresos Diversos</t>
  </si>
  <si>
    <t>Método Estándar</t>
  </si>
  <si>
    <t>GASTOS POR SERVICIOS FINANCIEROS</t>
  </si>
  <si>
    <t>Riesgo Cambiario</t>
  </si>
  <si>
    <t>Gastos Diversos</t>
  </si>
  <si>
    <t>Total Requerimiento de Patrim. Efectivo por Riesgo de Mercado</t>
  </si>
  <si>
    <t>MARGEN FINANCIERO NETO DE ING. Y GAST.</t>
  </si>
  <si>
    <t>(III) Requerimiento de Patrimonio por Riesgo Operacional:</t>
  </si>
  <si>
    <t>RESULTADO POR OPE. FINANCIERAS (ROF)</t>
  </si>
  <si>
    <t>Método del Indicador Básico</t>
  </si>
  <si>
    <t>Ganancias (Pérdidas) en Participaciones</t>
  </si>
  <si>
    <t>Total Requerimiento de Patrim. Efectivo por Riesgo Operacional</t>
  </si>
  <si>
    <t>Utilidad-Pérdida en Diferencia de Cambio</t>
  </si>
  <si>
    <t>(IV) Requerimiento de Patrimonio Efectivo Total:</t>
  </si>
  <si>
    <t>MARGEN OPERACIONAL</t>
  </si>
  <si>
    <t>(V)Patrimonio Efectivo:</t>
  </si>
  <si>
    <t>GASTOS DE ADMINISTRACION</t>
  </si>
  <si>
    <t>Total Patrimonio Efectivo de Nivel 1</t>
  </si>
  <si>
    <t>Gastos de Personal y Directorio</t>
  </si>
  <si>
    <t>Asignado a cubrir riesgo de crédito</t>
  </si>
  <si>
    <t>Gastos por Servicios Recibidos de Terceros</t>
  </si>
  <si>
    <t>Asignado a cubrir riesgo de mercado</t>
  </si>
  <si>
    <t>Impuestos y Contribuciones</t>
  </si>
  <si>
    <t>Asignado a cubrir riesgo operacional</t>
  </si>
  <si>
    <t>Depreciaciones y amortizaciones</t>
  </si>
  <si>
    <t>Total Patrimonio Efectivo de Nivel 2</t>
  </si>
  <si>
    <t>MARGEN OPERACIONAL NETO</t>
  </si>
  <si>
    <t>VALUACIÓN DE ACTIVOS Y AMORTIZACIONES</t>
  </si>
  <si>
    <t>Total Patrimonio Efectivo de Nivel 3</t>
  </si>
  <si>
    <t>Prov. para Incobrabilidad de Cuentas por Cobrar</t>
  </si>
  <si>
    <t>Total Patrimonio Efectivo</t>
  </si>
  <si>
    <t>RESULTADO DE OPERACIÓN</t>
  </si>
  <si>
    <t>(VI)Ratio de Capital Global (%):</t>
  </si>
  <si>
    <t>OTROS INGRESOS Y GASTOS</t>
  </si>
  <si>
    <t>CONTRATOS DE FINANCIAMIENTO CON GARANTIA DE CARTERA CREDITICIA</t>
  </si>
  <si>
    <t>RESUL. EJERC. ANTES DE IMP. A LA RENTA</t>
  </si>
  <si>
    <t>SIN MOVIMIENTO</t>
  </si>
  <si>
    <t>IMPUESTO A LA RENTA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</si>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</sst>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[Red]_(* \(#,##0\);_(* &quot;&quot;??_);_(@_)"/>
    <numFmt numFmtId="165" formatCode="#,##0_ ;[Red]\-#,##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ahoma"/>
      <family val="2"/>
    </font>
    <font>
      <b/>
      <sz val="10"/>
      <color theme="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1" applyFill="1"/>
    <xf numFmtId="0" fontId="2" fillId="0" borderId="0" xfId="1"/>
    <xf numFmtId="49" fontId="2" fillId="2" borderId="0" xfId="1" applyNumberFormat="1" applyFill="1"/>
    <xf numFmtId="0" fontId="2" fillId="2" borderId="1" xfId="1" applyFill="1" applyBorder="1"/>
    <xf numFmtId="0" fontId="3" fillId="2" borderId="2" xfId="1" applyFont="1" applyFill="1" applyBorder="1"/>
    <xf numFmtId="0" fontId="4" fillId="2" borderId="2" xfId="1" applyFont="1" applyFill="1" applyBorder="1"/>
    <xf numFmtId="0" fontId="2" fillId="2" borderId="3" xfId="1" applyFill="1" applyBorder="1"/>
    <xf numFmtId="0" fontId="2" fillId="2" borderId="4" xfId="1" applyFill="1" applyBorder="1"/>
    <xf numFmtId="0" fontId="2" fillId="2" borderId="8" xfId="1" applyFill="1" applyBorder="1"/>
    <xf numFmtId="0" fontId="4" fillId="2" borderId="0" xfId="1" applyFont="1" applyFill="1" applyAlignment="1">
      <alignment horizontal="center"/>
    </xf>
    <xf numFmtId="49" fontId="4" fillId="2" borderId="14" xfId="1" applyNumberFormat="1" applyFont="1" applyFill="1" applyBorder="1"/>
    <xf numFmtId="0" fontId="4" fillId="2" borderId="15" xfId="1" applyFont="1" applyFill="1" applyBorder="1" applyAlignment="1">
      <alignment horizontal="center"/>
    </xf>
    <xf numFmtId="0" fontId="2" fillId="2" borderId="16" xfId="1" applyFill="1" applyBorder="1"/>
    <xf numFmtId="49" fontId="4" fillId="2" borderId="9" xfId="1" applyNumberFormat="1" applyFont="1" applyFill="1" applyBorder="1"/>
    <xf numFmtId="164" fontId="4" fillId="2" borderId="15" xfId="1" applyNumberFormat="1" applyFont="1" applyFill="1" applyBorder="1"/>
    <xf numFmtId="164" fontId="4" fillId="2" borderId="0" xfId="1" applyNumberFormat="1" applyFont="1" applyFill="1"/>
    <xf numFmtId="49" fontId="4" fillId="2" borderId="5" xfId="1" applyNumberFormat="1" applyFont="1" applyFill="1" applyBorder="1"/>
    <xf numFmtId="0" fontId="2" fillId="2" borderId="6" xfId="1" applyFill="1" applyBorder="1"/>
    <xf numFmtId="49" fontId="2" fillId="2" borderId="9" xfId="1" applyNumberFormat="1" applyFill="1" applyBorder="1"/>
    <xf numFmtId="164" fontId="2" fillId="2" borderId="17" xfId="1" applyNumberFormat="1" applyFill="1" applyBorder="1"/>
    <xf numFmtId="164" fontId="2" fillId="2" borderId="0" xfId="1" applyNumberFormat="1" applyFill="1"/>
    <xf numFmtId="49" fontId="2" fillId="0" borderId="9" xfId="1" applyNumberFormat="1" applyBorder="1"/>
    <xf numFmtId="164" fontId="4" fillId="0" borderId="0" xfId="1" applyNumberFormat="1" applyFont="1"/>
    <xf numFmtId="164" fontId="2" fillId="0" borderId="0" xfId="1" applyNumberFormat="1"/>
    <xf numFmtId="164" fontId="2" fillId="0" borderId="17" xfId="1" applyNumberFormat="1" applyBorder="1"/>
    <xf numFmtId="49" fontId="4" fillId="0" borderId="9" xfId="1" applyNumberFormat="1" applyFont="1" applyBorder="1"/>
    <xf numFmtId="164" fontId="4" fillId="0" borderId="15" xfId="1" applyNumberFormat="1" applyFont="1" applyBorder="1"/>
    <xf numFmtId="164" fontId="4" fillId="2" borderId="17" xfId="1" applyNumberFormat="1" applyFont="1" applyFill="1" applyBorder="1"/>
    <xf numFmtId="0" fontId="4" fillId="0" borderId="9" xfId="1" applyFont="1" applyBorder="1"/>
    <xf numFmtId="4" fontId="2" fillId="2" borderId="0" xfId="1" applyNumberFormat="1" applyFill="1"/>
    <xf numFmtId="0" fontId="2" fillId="0" borderId="9" xfId="1" applyBorder="1"/>
    <xf numFmtId="164" fontId="2" fillId="0" borderId="10" xfId="1" applyNumberFormat="1" applyBorder="1"/>
    <xf numFmtId="164" fontId="4" fillId="0" borderId="18" xfId="1" applyNumberFormat="1" applyFont="1" applyBorder="1"/>
    <xf numFmtId="49" fontId="2" fillId="0" borderId="11" xfId="1" applyNumberFormat="1" applyBorder="1"/>
    <xf numFmtId="165" fontId="2" fillId="0" borderId="13" xfId="1" applyNumberFormat="1" applyBorder="1"/>
    <xf numFmtId="165" fontId="2" fillId="0" borderId="0" xfId="1" applyNumberFormat="1"/>
    <xf numFmtId="0" fontId="2" fillId="0" borderId="12" xfId="1" applyBorder="1"/>
    <xf numFmtId="166" fontId="5" fillId="0" borderId="0" xfId="1" applyNumberFormat="1" applyFont="1"/>
    <xf numFmtId="0" fontId="4" fillId="0" borderId="0" xfId="1" applyFont="1" applyAlignment="1">
      <alignment horizontal="center"/>
    </xf>
    <xf numFmtId="0" fontId="4" fillId="0" borderId="14" xfId="1" applyFont="1" applyBorder="1"/>
    <xf numFmtId="0" fontId="4" fillId="0" borderId="15" xfId="1" applyFont="1" applyBorder="1" applyAlignment="1">
      <alignment horizontal="center"/>
    </xf>
    <xf numFmtId="0" fontId="2" fillId="0" borderId="14" xfId="1" applyBorder="1"/>
    <xf numFmtId="0" fontId="2" fillId="0" borderId="19" xfId="1" applyBorder="1"/>
    <xf numFmtId="0" fontId="6" fillId="0" borderId="5" xfId="2" applyFont="1" applyBorder="1"/>
    <xf numFmtId="0" fontId="6" fillId="0" borderId="7" xfId="2" applyFont="1" applyBorder="1"/>
    <xf numFmtId="164" fontId="4" fillId="0" borderId="7" xfId="1" applyNumberFormat="1" applyFont="1" applyBorder="1"/>
    <xf numFmtId="0" fontId="6" fillId="0" borderId="9" xfId="2" applyFont="1" applyBorder="1"/>
    <xf numFmtId="0" fontId="6" fillId="0" borderId="10" xfId="2" applyFont="1" applyBorder="1"/>
    <xf numFmtId="164" fontId="4" fillId="0" borderId="19" xfId="1" applyNumberFormat="1" applyFont="1" applyBorder="1"/>
    <xf numFmtId="0" fontId="2" fillId="0" borderId="10" xfId="1" applyBorder="1"/>
    <xf numFmtId="164" fontId="7" fillId="0" borderId="10" xfId="1" applyNumberFormat="1" applyFont="1" applyBorder="1"/>
    <xf numFmtId="0" fontId="2" fillId="0" borderId="11" xfId="1" applyBorder="1"/>
    <xf numFmtId="0" fontId="2" fillId="0" borderId="13" xfId="1" applyBorder="1"/>
    <xf numFmtId="0" fontId="6" fillId="0" borderId="14" xfId="3" applyFont="1" applyBorder="1"/>
    <xf numFmtId="0" fontId="6" fillId="0" borderId="19" xfId="3" applyFont="1" applyBorder="1"/>
    <xf numFmtId="0" fontId="8" fillId="0" borderId="9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/>
    <xf numFmtId="0" fontId="8" fillId="0" borderId="0" xfId="1" applyFont="1"/>
    <xf numFmtId="0" fontId="7" fillId="0" borderId="15" xfId="1" applyFont="1" applyBorder="1"/>
    <xf numFmtId="164" fontId="8" fillId="0" borderId="15" xfId="1" applyNumberFormat="1" applyFont="1" applyBorder="1" applyAlignment="1">
      <alignment horizontal="right"/>
    </xf>
    <xf numFmtId="164" fontId="8" fillId="0" borderId="0" xfId="1" applyNumberFormat="1" applyFont="1" applyAlignment="1">
      <alignment horizontal="center"/>
    </xf>
    <xf numFmtId="164" fontId="7" fillId="0" borderId="15" xfId="1" applyNumberFormat="1" applyFont="1" applyBorder="1"/>
    <xf numFmtId="164" fontId="8" fillId="0" borderId="15" xfId="1" applyNumberFormat="1" applyFont="1" applyBorder="1"/>
    <xf numFmtId="164" fontId="8" fillId="0" borderId="0" xfId="1" applyNumberFormat="1" applyFont="1"/>
    <xf numFmtId="164" fontId="8" fillId="0" borderId="10" xfId="1" applyNumberFormat="1" applyFont="1" applyBorder="1"/>
    <xf numFmtId="3" fontId="7" fillId="0" borderId="10" xfId="1" applyNumberFormat="1" applyFont="1" applyBorder="1"/>
    <xf numFmtId="0" fontId="8" fillId="0" borderId="14" xfId="1" applyFont="1" applyBorder="1"/>
    <xf numFmtId="3" fontId="8" fillId="0" borderId="19" xfId="1" applyNumberFormat="1" applyFont="1" applyBorder="1"/>
    <xf numFmtId="0" fontId="7" fillId="0" borderId="9" xfId="1" applyFont="1" applyBorder="1"/>
    <xf numFmtId="0" fontId="7" fillId="0" borderId="0" xfId="1" applyFont="1"/>
    <xf numFmtId="0" fontId="8" fillId="0" borderId="19" xfId="1" applyFont="1" applyBorder="1"/>
    <xf numFmtId="0" fontId="8" fillId="0" borderId="11" xfId="1" applyFont="1" applyBorder="1"/>
    <xf numFmtId="0" fontId="8" fillId="0" borderId="12" xfId="1" applyFont="1" applyBorder="1"/>
    <xf numFmtId="10" fontId="7" fillId="0" borderId="15" xfId="4" applyNumberFormat="1" applyFont="1" applyFill="1" applyBorder="1" applyAlignment="1"/>
    <xf numFmtId="0" fontId="4" fillId="0" borderId="11" xfId="1" applyFont="1" applyBorder="1"/>
    <xf numFmtId="0" fontId="4" fillId="0" borderId="0" xfId="1" applyFont="1" applyAlignment="1">
      <alignment horizontal="right" vertical="center"/>
    </xf>
    <xf numFmtId="0" fontId="2" fillId="2" borderId="21" xfId="1" applyFill="1" applyBorder="1"/>
    <xf numFmtId="49" fontId="2" fillId="2" borderId="22" xfId="1" applyNumberFormat="1" applyFill="1" applyBorder="1"/>
    <xf numFmtId="0" fontId="2" fillId="2" borderId="22" xfId="1" applyFill="1" applyBorder="1"/>
    <xf numFmtId="0" fontId="2" fillId="2" borderId="23" xfId="1" applyFill="1" applyBorder="1"/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5">
    <cellStyle name="Normal" xfId="0" builtinId="0"/>
    <cellStyle name="Normal 2 2" xfId="3" xr:uid="{00000000-0005-0000-0000-000001000000}"/>
    <cellStyle name="Normal 3 2" xfId="2" xr:uid="{00000000-0005-0000-0000-000002000000}"/>
    <cellStyle name="Normal 6" xfId="1" xr:uid="{00000000-0005-0000-0000-000003000000}"/>
    <cellStyle name="Porcentaj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.194.16.193\Datos\Users\fgomez_axis\Desktop\Santander%20Consumer\Notas%20EEFF\2021\9.%20Septiembre\Hoja%20de%20trabajo%20Notas%20EE.FF%20Sep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omez_axis/Desktop/Santander%20Consumer/Publicaci&#243;n%20EEFF/Septiembre%202021/PUBLICACIONES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 A"/>
      <sheetName val="SS-TT"/>
      <sheetName val="Forma B"/>
      <sheetName val="BG"/>
      <sheetName val="GP"/>
      <sheetName val="Flujos de efectivo"/>
      <sheetName val="Notas Varias"/>
      <sheetName val="Notas 8 y 9"/>
      <sheetName val="Notas (5b)"/>
      <sheetName val="Balcom2021"/>
      <sheetName val="Data"/>
      <sheetName val="Base"/>
      <sheetName val="Participación"/>
      <sheetName val="Texto"/>
      <sheetName val="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es"/>
      <sheetName val="SEP21"/>
      <sheetName val="Forma A"/>
      <sheetName val="Forma B"/>
      <sheetName val="2D"/>
      <sheetName val="Junio"/>
    </sheetNames>
    <sheetDataSet>
      <sheetData sheetId="0"/>
      <sheetData sheetId="1"/>
      <sheetData sheetId="2"/>
      <sheetData sheetId="3"/>
      <sheetData sheetId="4">
        <row r="6">
          <cell r="C6">
            <v>947097558.13</v>
          </cell>
          <cell r="D6">
            <v>75767804.650000006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87"/>
  <sheetViews>
    <sheetView showGridLines="0" tabSelected="1" topLeftCell="A62" workbookViewId="0">
      <selection activeCell="C6" sqref="C6:H6"/>
    </sheetView>
  </sheetViews>
  <sheetFormatPr baseColWidth="10" defaultColWidth="11.453125" defaultRowHeight="12.5" x14ac:dyDescent="0.25"/>
  <cols>
    <col min="1" max="1" width="5.1796875" style="1" customWidth="1"/>
    <col min="2" max="2" width="0.7265625" style="1" customWidth="1"/>
    <col min="3" max="3" width="62.26953125" style="3" customWidth="1"/>
    <col min="4" max="4" width="10.1796875" style="1" customWidth="1"/>
    <col min="5" max="5" width="0.7265625" style="1" customWidth="1"/>
    <col min="6" max="6" width="53" style="1" customWidth="1"/>
    <col min="7" max="7" width="12" style="1" bestFit="1" customWidth="1"/>
    <col min="8" max="8" width="10.1796875" style="1" customWidth="1"/>
    <col min="9" max="9" width="0.7265625" style="1" customWidth="1"/>
    <col min="10" max="10" width="14.81640625" style="1" bestFit="1" customWidth="1"/>
    <col min="11" max="12" width="11.453125" style="1"/>
    <col min="13" max="13" width="12.7265625" style="1" bestFit="1" customWidth="1"/>
    <col min="14" max="16384" width="11.453125" style="1"/>
  </cols>
  <sheetData>
    <row r="2" spans="2:9" x14ac:dyDescent="0.25">
      <c r="C2" s="2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4"/>
      <c r="C5" s="5"/>
      <c r="D5" s="6"/>
      <c r="E5" s="6"/>
      <c r="F5" s="6"/>
      <c r="G5" s="6"/>
      <c r="H5" s="6"/>
      <c r="I5" s="7"/>
    </row>
    <row r="6" spans="2:9" ht="12" customHeight="1" x14ac:dyDescent="0.3">
      <c r="B6" s="8"/>
      <c r="C6" s="100" t="s">
        <v>0</v>
      </c>
      <c r="D6" s="101"/>
      <c r="E6" s="101"/>
      <c r="F6" s="101"/>
      <c r="G6" s="101"/>
      <c r="H6" s="102"/>
      <c r="I6" s="9"/>
    </row>
    <row r="7" spans="2:9" ht="12" customHeight="1" x14ac:dyDescent="0.3">
      <c r="B7" s="8"/>
      <c r="C7" s="103" t="s">
        <v>1</v>
      </c>
      <c r="D7" s="104"/>
      <c r="E7" s="104"/>
      <c r="F7" s="104"/>
      <c r="G7" s="104"/>
      <c r="H7" s="105"/>
      <c r="I7" s="9"/>
    </row>
    <row r="8" spans="2:9" ht="12" customHeight="1" x14ac:dyDescent="0.3">
      <c r="B8" s="8"/>
      <c r="C8" s="106" t="s">
        <v>2</v>
      </c>
      <c r="D8" s="107"/>
      <c r="E8" s="104"/>
      <c r="F8" s="107"/>
      <c r="G8" s="107"/>
      <c r="H8" s="108"/>
      <c r="I8" s="9"/>
    </row>
    <row r="9" spans="2:9" ht="12.75" customHeight="1" x14ac:dyDescent="0.3">
      <c r="B9" s="8"/>
      <c r="C9" s="11" t="s">
        <v>3</v>
      </c>
      <c r="D9" s="12">
        <v>2021</v>
      </c>
      <c r="E9" s="10"/>
      <c r="F9" s="11" t="s">
        <v>4</v>
      </c>
      <c r="G9" s="13"/>
      <c r="H9" s="12">
        <v>2021</v>
      </c>
      <c r="I9" s="9"/>
    </row>
    <row r="10" spans="2:9" ht="12.75" customHeight="1" x14ac:dyDescent="0.3">
      <c r="B10" s="8"/>
      <c r="C10" s="14" t="s">
        <v>5</v>
      </c>
      <c r="D10" s="15">
        <f>SUM(D13:D14)</f>
        <v>102034</v>
      </c>
      <c r="E10" s="16"/>
      <c r="F10" s="17" t="s">
        <v>6</v>
      </c>
      <c r="G10" s="18"/>
      <c r="H10" s="15"/>
      <c r="I10" s="9"/>
    </row>
    <row r="11" spans="2:9" ht="12.75" customHeight="1" x14ac:dyDescent="0.25">
      <c r="B11" s="8"/>
      <c r="C11" s="19" t="s">
        <v>7</v>
      </c>
      <c r="D11" s="20"/>
      <c r="E11" s="21"/>
      <c r="F11" s="19" t="s">
        <v>8</v>
      </c>
      <c r="H11" s="20"/>
      <c r="I11" s="9"/>
    </row>
    <row r="12" spans="2:9" ht="12.75" customHeight="1" x14ac:dyDescent="0.25">
      <c r="B12" s="8"/>
      <c r="C12" s="19" t="s">
        <v>9</v>
      </c>
      <c r="D12" s="20"/>
      <c r="E12" s="21"/>
      <c r="F12" s="19" t="s">
        <v>10</v>
      </c>
      <c r="H12" s="20"/>
      <c r="I12" s="9"/>
    </row>
    <row r="13" spans="2:9" ht="12.75" customHeight="1" x14ac:dyDescent="0.25">
      <c r="B13" s="8"/>
      <c r="C13" s="19" t="s">
        <v>11</v>
      </c>
      <c r="D13" s="20">
        <v>102031</v>
      </c>
      <c r="E13" s="21"/>
      <c r="F13" s="19" t="s">
        <v>12</v>
      </c>
      <c r="H13" s="20"/>
      <c r="I13" s="9"/>
    </row>
    <row r="14" spans="2:9" ht="12.75" customHeight="1" x14ac:dyDescent="0.3">
      <c r="B14" s="8"/>
      <c r="C14" s="19" t="s">
        <v>13</v>
      </c>
      <c r="D14" s="20">
        <v>3</v>
      </c>
      <c r="E14" s="21"/>
      <c r="F14" s="14" t="s">
        <v>14</v>
      </c>
      <c r="H14" s="15">
        <v>0</v>
      </c>
      <c r="I14" s="9"/>
    </row>
    <row r="15" spans="2:9" ht="12.75" customHeight="1" x14ac:dyDescent="0.3">
      <c r="B15" s="8"/>
      <c r="C15" s="14" t="s">
        <v>14</v>
      </c>
      <c r="D15" s="15">
        <v>0</v>
      </c>
      <c r="E15" s="16"/>
      <c r="F15" s="14" t="s">
        <v>15</v>
      </c>
      <c r="H15" s="15">
        <v>0</v>
      </c>
      <c r="I15" s="9"/>
    </row>
    <row r="16" spans="2:9" ht="12.75" customHeight="1" x14ac:dyDescent="0.3">
      <c r="B16" s="8"/>
      <c r="C16" s="14" t="s">
        <v>16</v>
      </c>
      <c r="D16" s="15">
        <v>0</v>
      </c>
      <c r="E16" s="16"/>
      <c r="F16" s="19" t="s">
        <v>17</v>
      </c>
      <c r="H16" s="20"/>
      <c r="I16" s="9"/>
    </row>
    <row r="17" spans="2:9" ht="12.75" customHeight="1" x14ac:dyDescent="0.3">
      <c r="B17" s="8"/>
      <c r="C17" s="14" t="s">
        <v>18</v>
      </c>
      <c r="D17" s="20"/>
      <c r="E17" s="21"/>
      <c r="F17" s="19" t="s">
        <v>19</v>
      </c>
      <c r="H17" s="20"/>
      <c r="I17" s="9"/>
    </row>
    <row r="18" spans="2:9" ht="12.75" customHeight="1" x14ac:dyDescent="0.25">
      <c r="B18" s="8"/>
      <c r="C18" s="19" t="s">
        <v>20</v>
      </c>
      <c r="D18" s="20"/>
      <c r="E18" s="21"/>
      <c r="F18" s="19" t="s">
        <v>21</v>
      </c>
      <c r="H18" s="20"/>
      <c r="I18" s="9"/>
    </row>
    <row r="19" spans="2:9" ht="12.75" customHeight="1" x14ac:dyDescent="0.3">
      <c r="B19" s="8"/>
      <c r="C19" s="14" t="s">
        <v>22</v>
      </c>
      <c r="D19" s="15">
        <v>0</v>
      </c>
      <c r="E19" s="21"/>
      <c r="F19" s="14" t="s">
        <v>23</v>
      </c>
      <c r="H19" s="15">
        <f>SUM(H20:H24)</f>
        <v>770594</v>
      </c>
      <c r="I19" s="9"/>
    </row>
    <row r="20" spans="2:9" ht="12.75" customHeight="1" x14ac:dyDescent="0.3">
      <c r="B20" s="8"/>
      <c r="C20" s="14" t="s">
        <v>24</v>
      </c>
      <c r="D20" s="15">
        <f>SUM(D21:D26)</f>
        <v>776996</v>
      </c>
      <c r="E20" s="21"/>
      <c r="F20" s="19" t="s">
        <v>25</v>
      </c>
      <c r="H20" s="20"/>
      <c r="I20" s="9"/>
    </row>
    <row r="21" spans="2:9" ht="12.75" customHeight="1" x14ac:dyDescent="0.3">
      <c r="B21" s="8"/>
      <c r="C21" s="19" t="s">
        <v>26</v>
      </c>
      <c r="D21" s="20">
        <v>761447</v>
      </c>
      <c r="E21" s="16"/>
      <c r="F21" s="19" t="s">
        <v>27</v>
      </c>
      <c r="H21" s="20">
        <v>472891</v>
      </c>
      <c r="I21" s="9"/>
    </row>
    <row r="22" spans="2:9" ht="12.75" customHeight="1" x14ac:dyDescent="0.3">
      <c r="B22" s="8"/>
      <c r="C22" s="22" t="s">
        <v>28</v>
      </c>
      <c r="D22" s="20">
        <v>0</v>
      </c>
      <c r="E22" s="23"/>
      <c r="F22" s="22" t="s">
        <v>29</v>
      </c>
      <c r="G22" s="2"/>
      <c r="H22" s="20">
        <v>106703</v>
      </c>
      <c r="I22" s="9"/>
    </row>
    <row r="23" spans="2:9" ht="12.75" customHeight="1" x14ac:dyDescent="0.25">
      <c r="B23" s="8"/>
      <c r="C23" s="22" t="s">
        <v>30</v>
      </c>
      <c r="D23" s="20">
        <v>42284</v>
      </c>
      <c r="E23" s="24"/>
      <c r="F23" s="22" t="s">
        <v>31</v>
      </c>
      <c r="G23" s="2"/>
      <c r="H23" s="25"/>
      <c r="I23" s="9"/>
    </row>
    <row r="24" spans="2:9" ht="12.75" customHeight="1" x14ac:dyDescent="0.25">
      <c r="B24" s="8"/>
      <c r="C24" s="22" t="s">
        <v>32</v>
      </c>
      <c r="D24" s="20">
        <v>16616</v>
      </c>
      <c r="E24" s="24"/>
      <c r="F24" s="22" t="s">
        <v>33</v>
      </c>
      <c r="G24" s="2"/>
      <c r="H24" s="20">
        <v>191000</v>
      </c>
      <c r="I24" s="9"/>
    </row>
    <row r="25" spans="2:9" ht="12.75" customHeight="1" x14ac:dyDescent="0.3">
      <c r="B25" s="8"/>
      <c r="C25" s="22" t="s">
        <v>34</v>
      </c>
      <c r="D25" s="20">
        <v>16064</v>
      </c>
      <c r="E25" s="24"/>
      <c r="F25" s="26" t="s">
        <v>35</v>
      </c>
      <c r="G25" s="2"/>
      <c r="H25" s="27">
        <v>0</v>
      </c>
      <c r="I25" s="9"/>
    </row>
    <row r="26" spans="2:9" ht="12.75" customHeight="1" x14ac:dyDescent="0.3">
      <c r="B26" s="8"/>
      <c r="C26" s="22" t="s">
        <v>36</v>
      </c>
      <c r="D26" s="20">
        <v>-59415</v>
      </c>
      <c r="E26" s="24"/>
      <c r="F26" s="26" t="s">
        <v>37</v>
      </c>
      <c r="G26" s="2"/>
      <c r="H26" s="27">
        <v>0</v>
      </c>
      <c r="I26" s="9"/>
    </row>
    <row r="27" spans="2:9" ht="12.75" customHeight="1" x14ac:dyDescent="0.3">
      <c r="B27" s="8"/>
      <c r="C27" s="26" t="s">
        <v>35</v>
      </c>
      <c r="D27" s="27">
        <v>0</v>
      </c>
      <c r="E27" s="24"/>
      <c r="F27" s="26" t="s">
        <v>38</v>
      </c>
      <c r="G27" s="2"/>
      <c r="H27" s="28">
        <v>17992</v>
      </c>
      <c r="I27" s="9"/>
    </row>
    <row r="28" spans="2:9" ht="12.75" customHeight="1" x14ac:dyDescent="0.3">
      <c r="B28" s="8"/>
      <c r="C28" s="26" t="s">
        <v>37</v>
      </c>
      <c r="D28" s="27">
        <v>0</v>
      </c>
      <c r="E28" s="24"/>
      <c r="F28" s="26" t="s">
        <v>39</v>
      </c>
      <c r="G28" s="2"/>
      <c r="H28" s="27">
        <f>+H29+H30+H31</f>
        <v>7185</v>
      </c>
      <c r="I28" s="9"/>
    </row>
    <row r="29" spans="2:9" ht="12.75" customHeight="1" x14ac:dyDescent="0.3">
      <c r="B29" s="8"/>
      <c r="C29" s="26" t="s">
        <v>40</v>
      </c>
      <c r="D29" s="27">
        <f>SUM(D30:D31)</f>
        <v>11810</v>
      </c>
      <c r="E29" s="23"/>
      <c r="F29" s="22" t="s">
        <v>41</v>
      </c>
      <c r="G29" s="2"/>
      <c r="H29" s="25"/>
      <c r="I29" s="9"/>
    </row>
    <row r="30" spans="2:9" ht="12.75" customHeight="1" x14ac:dyDescent="0.3">
      <c r="B30" s="8"/>
      <c r="C30" s="22" t="s">
        <v>42</v>
      </c>
      <c r="D30" s="25"/>
      <c r="E30" s="23"/>
      <c r="F30" s="22" t="s">
        <v>43</v>
      </c>
      <c r="G30" s="2"/>
      <c r="H30" s="25"/>
      <c r="I30" s="9"/>
    </row>
    <row r="31" spans="2:9" ht="12.75" customHeight="1" x14ac:dyDescent="0.3">
      <c r="B31" s="8"/>
      <c r="C31" s="22" t="s">
        <v>44</v>
      </c>
      <c r="D31" s="20">
        <v>11810</v>
      </c>
      <c r="E31" s="23"/>
      <c r="F31" s="22" t="s">
        <v>45</v>
      </c>
      <c r="G31" s="2"/>
      <c r="H31" s="20">
        <v>7185</v>
      </c>
      <c r="I31" s="9"/>
    </row>
    <row r="32" spans="2:9" ht="12.75" customHeight="1" x14ac:dyDescent="0.3">
      <c r="B32" s="8"/>
      <c r="C32" s="26" t="s">
        <v>46</v>
      </c>
      <c r="D32" s="27">
        <v>0</v>
      </c>
      <c r="E32" s="24"/>
      <c r="F32" s="29" t="s">
        <v>47</v>
      </c>
      <c r="G32" s="2"/>
      <c r="H32" s="27"/>
      <c r="I32" s="9"/>
    </row>
    <row r="33" spans="2:13" ht="12.75" customHeight="1" x14ac:dyDescent="0.3">
      <c r="B33" s="8"/>
      <c r="C33" s="22" t="s">
        <v>48</v>
      </c>
      <c r="D33" s="25"/>
      <c r="E33" s="24"/>
      <c r="F33" s="26" t="s">
        <v>49</v>
      </c>
      <c r="G33" s="2"/>
      <c r="H33" s="28">
        <v>4212</v>
      </c>
      <c r="I33" s="9"/>
      <c r="M33" s="30"/>
    </row>
    <row r="34" spans="2:13" ht="12.75" customHeight="1" x14ac:dyDescent="0.3">
      <c r="B34" s="8"/>
      <c r="C34" s="26" t="s">
        <v>50</v>
      </c>
      <c r="D34" s="27">
        <f>D35+D36</f>
        <v>5494</v>
      </c>
      <c r="E34" s="23"/>
      <c r="F34" s="26" t="s">
        <v>51</v>
      </c>
      <c r="G34" s="2"/>
      <c r="H34" s="15">
        <v>4891</v>
      </c>
      <c r="I34" s="9"/>
      <c r="M34" s="30"/>
    </row>
    <row r="35" spans="2:13" ht="12.75" customHeight="1" x14ac:dyDescent="0.3">
      <c r="B35" s="8"/>
      <c r="C35" s="22" t="s">
        <v>52</v>
      </c>
      <c r="D35" s="20">
        <v>5494</v>
      </c>
      <c r="E35" s="24"/>
      <c r="F35" s="26" t="s">
        <v>53</v>
      </c>
      <c r="G35" s="2"/>
      <c r="H35" s="27">
        <f>+H19+H27+H34+H32+H28+H10+H33</f>
        <v>804874</v>
      </c>
      <c r="I35" s="9"/>
      <c r="M35" s="30"/>
    </row>
    <row r="36" spans="2:13" ht="12.75" customHeight="1" x14ac:dyDescent="0.3">
      <c r="B36" s="8"/>
      <c r="C36" s="22" t="s">
        <v>54</v>
      </c>
      <c r="D36" s="25"/>
      <c r="E36" s="23"/>
      <c r="F36" s="31"/>
      <c r="G36" s="2"/>
      <c r="H36" s="32"/>
      <c r="I36" s="9"/>
    </row>
    <row r="37" spans="2:13" ht="12.75" customHeight="1" x14ac:dyDescent="0.3">
      <c r="B37" s="8"/>
      <c r="C37" s="26" t="s">
        <v>55</v>
      </c>
      <c r="D37" s="15">
        <v>2493</v>
      </c>
      <c r="E37" s="23"/>
      <c r="F37" s="26" t="s">
        <v>56</v>
      </c>
      <c r="G37" s="2"/>
      <c r="H37" s="27">
        <f>SUM(H38:H43)</f>
        <v>141331</v>
      </c>
      <c r="I37" s="9"/>
    </row>
    <row r="38" spans="2:13" ht="12.75" customHeight="1" x14ac:dyDescent="0.3">
      <c r="B38" s="8"/>
      <c r="C38" s="26" t="s">
        <v>57</v>
      </c>
      <c r="D38" s="27">
        <f>+D39</f>
        <v>3733</v>
      </c>
      <c r="E38" s="23"/>
      <c r="F38" s="22" t="s">
        <v>58</v>
      </c>
      <c r="G38" s="2"/>
      <c r="H38" s="20">
        <v>105556</v>
      </c>
      <c r="I38" s="9"/>
    </row>
    <row r="39" spans="2:13" ht="12.75" customHeight="1" x14ac:dyDescent="0.25">
      <c r="B39" s="8"/>
      <c r="C39" s="22" t="s">
        <v>59</v>
      </c>
      <c r="D39" s="20">
        <v>3733</v>
      </c>
      <c r="E39" s="24"/>
      <c r="F39" s="22" t="s">
        <v>60</v>
      </c>
      <c r="G39" s="2"/>
      <c r="H39" s="25"/>
      <c r="I39" s="9"/>
    </row>
    <row r="40" spans="2:13" ht="12.75" customHeight="1" x14ac:dyDescent="0.3">
      <c r="B40" s="8"/>
      <c r="C40" s="26" t="s">
        <v>47</v>
      </c>
      <c r="D40" s="15">
        <v>1550</v>
      </c>
      <c r="E40" s="23"/>
      <c r="F40" s="22" t="s">
        <v>61</v>
      </c>
      <c r="G40" s="2"/>
      <c r="H40" s="20">
        <v>17512</v>
      </c>
      <c r="I40" s="9"/>
    </row>
    <row r="41" spans="2:13" ht="12.75" customHeight="1" x14ac:dyDescent="0.3">
      <c r="B41" s="8"/>
      <c r="C41" s="26" t="s">
        <v>49</v>
      </c>
      <c r="D41" s="27"/>
      <c r="E41" s="23"/>
      <c r="F41" s="22" t="s">
        <v>62</v>
      </c>
      <c r="G41" s="2"/>
      <c r="H41" s="25"/>
      <c r="I41" s="9"/>
    </row>
    <row r="42" spans="2:13" ht="12.75" customHeight="1" x14ac:dyDescent="0.3">
      <c r="B42" s="8"/>
      <c r="C42" s="26" t="s">
        <v>63</v>
      </c>
      <c r="D42" s="27">
        <v>0</v>
      </c>
      <c r="E42" s="23"/>
      <c r="F42" s="22" t="s">
        <v>64</v>
      </c>
      <c r="G42" s="2"/>
      <c r="H42" s="25"/>
      <c r="I42" s="9"/>
    </row>
    <row r="43" spans="2:13" ht="12.75" customHeight="1" x14ac:dyDescent="0.3">
      <c r="B43" s="8"/>
      <c r="C43" s="26" t="s">
        <v>65</v>
      </c>
      <c r="D43" s="15">
        <v>42095</v>
      </c>
      <c r="E43" s="23"/>
      <c r="F43" s="22" t="s">
        <v>66</v>
      </c>
      <c r="G43" s="2"/>
      <c r="H43" s="20">
        <v>18263</v>
      </c>
      <c r="I43" s="9"/>
    </row>
    <row r="44" spans="2:13" ht="12.75" customHeight="1" thickBot="1" x14ac:dyDescent="0.35">
      <c r="B44" s="8"/>
      <c r="C44" s="26" t="s">
        <v>67</v>
      </c>
      <c r="D44" s="33">
        <f>D10+D20+D29+D37+D38+D40+D41+D42+D43+D34</f>
        <v>946205</v>
      </c>
      <c r="E44" s="23"/>
      <c r="F44" s="26" t="s">
        <v>68</v>
      </c>
      <c r="G44" s="2"/>
      <c r="H44" s="33">
        <f>H35+H37</f>
        <v>946205</v>
      </c>
      <c r="I44" s="9"/>
    </row>
    <row r="45" spans="2:13" ht="12.75" customHeight="1" thickTop="1" x14ac:dyDescent="0.25">
      <c r="B45" s="8"/>
      <c r="C45" s="34"/>
      <c r="D45" s="35"/>
      <c r="E45" s="36"/>
      <c r="F45" s="34"/>
      <c r="G45" s="37"/>
      <c r="H45" s="35"/>
      <c r="I45" s="9"/>
    </row>
    <row r="46" spans="2:13" ht="3.75" customHeight="1" x14ac:dyDescent="0.3">
      <c r="B46" s="8"/>
      <c r="C46" s="38"/>
      <c r="D46" s="38"/>
      <c r="E46" s="38"/>
      <c r="F46" s="38"/>
      <c r="G46" s="38"/>
      <c r="H46" s="38"/>
      <c r="I46" s="9"/>
    </row>
    <row r="47" spans="2:13" ht="12.75" customHeight="1" x14ac:dyDescent="0.3">
      <c r="B47" s="8"/>
      <c r="C47" s="109" t="s">
        <v>69</v>
      </c>
      <c r="D47" s="110"/>
      <c r="E47" s="39"/>
      <c r="F47" s="109" t="s">
        <v>70</v>
      </c>
      <c r="G47" s="111"/>
      <c r="H47" s="110"/>
      <c r="I47" s="9"/>
    </row>
    <row r="48" spans="2:13" ht="13" x14ac:dyDescent="0.3">
      <c r="B48" s="8"/>
      <c r="C48" s="112" t="s">
        <v>71</v>
      </c>
      <c r="D48" s="113"/>
      <c r="E48" s="39"/>
      <c r="F48" s="112" t="s">
        <v>71</v>
      </c>
      <c r="G48" s="114"/>
      <c r="H48" s="113"/>
      <c r="I48" s="9"/>
    </row>
    <row r="49" spans="2:9" ht="13" x14ac:dyDescent="0.3">
      <c r="B49" s="8"/>
      <c r="C49" s="92" t="s">
        <v>2</v>
      </c>
      <c r="D49" s="93"/>
      <c r="E49" s="39"/>
      <c r="F49" s="92" t="s">
        <v>2</v>
      </c>
      <c r="G49" s="94"/>
      <c r="H49" s="93"/>
      <c r="I49" s="9"/>
    </row>
    <row r="50" spans="2:9" ht="13" x14ac:dyDescent="0.3">
      <c r="B50" s="8"/>
      <c r="C50" s="40"/>
      <c r="D50" s="41">
        <v>2021</v>
      </c>
      <c r="E50" s="39"/>
      <c r="F50" s="42"/>
      <c r="G50" s="43"/>
      <c r="H50" s="41">
        <v>2021</v>
      </c>
      <c r="I50" s="9"/>
    </row>
    <row r="51" spans="2:9" ht="13" x14ac:dyDescent="0.3">
      <c r="B51" s="8"/>
      <c r="C51" s="29" t="s">
        <v>72</v>
      </c>
      <c r="D51" s="27">
        <f>SUM(D52:D53)</f>
        <v>89196</v>
      </c>
      <c r="E51" s="23"/>
      <c r="F51" s="44" t="s">
        <v>73</v>
      </c>
      <c r="G51" s="45"/>
      <c r="H51" s="46">
        <f>+D86</f>
        <v>18263</v>
      </c>
      <c r="I51" s="9"/>
    </row>
    <row r="52" spans="2:9" ht="13" x14ac:dyDescent="0.3">
      <c r="B52" s="8"/>
      <c r="C52" s="31" t="s">
        <v>74</v>
      </c>
      <c r="D52" s="25">
        <v>90</v>
      </c>
      <c r="E52" s="24"/>
      <c r="F52" s="47" t="s">
        <v>75</v>
      </c>
      <c r="G52" s="48"/>
      <c r="H52" s="49">
        <v>0</v>
      </c>
      <c r="I52" s="9"/>
    </row>
    <row r="53" spans="2:9" x14ac:dyDescent="0.25">
      <c r="B53" s="8"/>
      <c r="C53" s="31" t="s">
        <v>76</v>
      </c>
      <c r="D53" s="25">
        <v>89106</v>
      </c>
      <c r="E53" s="24"/>
      <c r="F53" s="31" t="s">
        <v>77</v>
      </c>
      <c r="G53" s="50"/>
      <c r="H53" s="32"/>
      <c r="I53" s="9"/>
    </row>
    <row r="54" spans="2:9" ht="13" x14ac:dyDescent="0.3">
      <c r="B54" s="8"/>
      <c r="C54" s="29" t="s">
        <v>78</v>
      </c>
      <c r="D54" s="27">
        <f>D55+D60</f>
        <v>19083</v>
      </c>
      <c r="E54" s="23"/>
      <c r="F54" s="31" t="s">
        <v>79</v>
      </c>
      <c r="G54" s="50"/>
      <c r="H54" s="51"/>
      <c r="I54" s="9"/>
    </row>
    <row r="55" spans="2:9" ht="13" x14ac:dyDescent="0.3">
      <c r="B55" s="8"/>
      <c r="C55" s="29" t="s">
        <v>80</v>
      </c>
      <c r="D55" s="27">
        <f>SUM(D56:D59)</f>
        <v>15483</v>
      </c>
      <c r="E55" s="23"/>
      <c r="F55" s="31" t="s">
        <v>81</v>
      </c>
      <c r="G55" s="50"/>
      <c r="H55" s="51"/>
      <c r="I55" s="9"/>
    </row>
    <row r="56" spans="2:9" x14ac:dyDescent="0.25">
      <c r="B56" s="8"/>
      <c r="C56" s="31" t="s">
        <v>82</v>
      </c>
      <c r="D56" s="25">
        <v>11474</v>
      </c>
      <c r="E56" s="24"/>
      <c r="F56" s="52" t="s">
        <v>83</v>
      </c>
      <c r="G56" s="53"/>
      <c r="H56" s="32"/>
      <c r="I56" s="9"/>
    </row>
    <row r="57" spans="2:9" ht="13" x14ac:dyDescent="0.3">
      <c r="B57" s="8"/>
      <c r="C57" s="31" t="s">
        <v>84</v>
      </c>
      <c r="D57" s="25">
        <v>1606</v>
      </c>
      <c r="E57" s="24"/>
      <c r="F57" s="54" t="s">
        <v>85</v>
      </c>
      <c r="G57" s="55"/>
      <c r="H57" s="49">
        <f>+H51</f>
        <v>18263</v>
      </c>
      <c r="I57" s="9"/>
    </row>
    <row r="58" spans="2:9" x14ac:dyDescent="0.25">
      <c r="B58" s="8"/>
      <c r="C58" s="22" t="s">
        <v>86</v>
      </c>
      <c r="D58" s="25">
        <v>200</v>
      </c>
      <c r="E58" s="24"/>
      <c r="F58" s="95" t="s">
        <v>87</v>
      </c>
      <c r="G58" s="96"/>
      <c r="H58" s="95"/>
      <c r="I58" s="9"/>
    </row>
    <row r="59" spans="2:9" x14ac:dyDescent="0.25">
      <c r="B59" s="8"/>
      <c r="C59" s="22" t="s">
        <v>88</v>
      </c>
      <c r="D59" s="25">
        <v>2203</v>
      </c>
      <c r="E59" s="24"/>
      <c r="F59" s="83" t="s">
        <v>89</v>
      </c>
      <c r="G59" s="84"/>
      <c r="H59" s="85"/>
      <c r="I59" s="9"/>
    </row>
    <row r="60" spans="2:9" ht="13" x14ac:dyDescent="0.3">
      <c r="B60" s="8"/>
      <c r="C60" s="29" t="s">
        <v>90</v>
      </c>
      <c r="D60" s="27">
        <f>D61</f>
        <v>3600</v>
      </c>
      <c r="E60" s="23"/>
      <c r="F60" s="97" t="s">
        <v>91</v>
      </c>
      <c r="G60" s="98"/>
      <c r="H60" s="99"/>
      <c r="I60" s="9"/>
    </row>
    <row r="61" spans="2:9" x14ac:dyDescent="0.25">
      <c r="B61" s="8"/>
      <c r="C61" s="31" t="s">
        <v>92</v>
      </c>
      <c r="D61" s="25">
        <v>3600</v>
      </c>
      <c r="E61" s="24"/>
      <c r="F61" s="97" t="s">
        <v>2</v>
      </c>
      <c r="G61" s="98"/>
      <c r="H61" s="99"/>
      <c r="I61" s="9"/>
    </row>
    <row r="62" spans="2:9" ht="13" x14ac:dyDescent="0.3">
      <c r="B62" s="8"/>
      <c r="C62" s="29" t="s">
        <v>93</v>
      </c>
      <c r="D62" s="27">
        <f>D51-D54</f>
        <v>70113</v>
      </c>
      <c r="E62" s="23"/>
      <c r="F62" s="56" t="s">
        <v>94</v>
      </c>
      <c r="G62" s="57" t="s">
        <v>95</v>
      </c>
      <c r="H62" s="58" t="s">
        <v>96</v>
      </c>
      <c r="I62" s="9"/>
    </row>
    <row r="63" spans="2:9" ht="13" x14ac:dyDescent="0.3">
      <c r="B63" s="8"/>
      <c r="C63" s="31" t="s">
        <v>97</v>
      </c>
      <c r="D63" s="25">
        <v>18689</v>
      </c>
      <c r="E63" s="23"/>
      <c r="F63" s="59" t="s">
        <v>98</v>
      </c>
      <c r="G63" s="60"/>
      <c r="H63" s="58"/>
      <c r="I63" s="9"/>
    </row>
    <row r="64" spans="2:9" ht="13" x14ac:dyDescent="0.3">
      <c r="B64" s="8"/>
      <c r="C64" s="29" t="s">
        <v>99</v>
      </c>
      <c r="D64" s="27">
        <f>D62-D63</f>
        <v>51424</v>
      </c>
      <c r="E64" s="24"/>
      <c r="F64" s="61" t="s">
        <v>100</v>
      </c>
      <c r="G64" s="62">
        <f>ROUND('[2]2D'!C6/1000,0)</f>
        <v>947098</v>
      </c>
      <c r="H64" s="62">
        <f>ROUND('[2]2D'!D6/1000,0)</f>
        <v>75768</v>
      </c>
      <c r="I64" s="9"/>
    </row>
    <row r="65" spans="2:9" ht="13" x14ac:dyDescent="0.3">
      <c r="B65" s="8"/>
      <c r="C65" s="29" t="s">
        <v>101</v>
      </c>
      <c r="D65" s="27">
        <f>+D66</f>
        <v>27187</v>
      </c>
      <c r="E65" s="24"/>
      <c r="F65" s="59" t="s">
        <v>102</v>
      </c>
      <c r="G65" s="63"/>
      <c r="H65" s="32"/>
      <c r="I65" s="9"/>
    </row>
    <row r="66" spans="2:9" ht="11.25" customHeight="1" x14ac:dyDescent="0.3">
      <c r="B66" s="8"/>
      <c r="C66" s="31" t="s">
        <v>103</v>
      </c>
      <c r="D66" s="25">
        <v>27187</v>
      </c>
      <c r="E66" s="23"/>
      <c r="F66" s="61" t="s">
        <v>104</v>
      </c>
      <c r="G66" s="64">
        <v>649</v>
      </c>
      <c r="H66" s="64">
        <v>65</v>
      </c>
      <c r="I66" s="9"/>
    </row>
    <row r="67" spans="2:9" ht="13" x14ac:dyDescent="0.3">
      <c r="B67" s="8"/>
      <c r="C67" s="29" t="s">
        <v>105</v>
      </c>
      <c r="D67" s="27">
        <f>D68</f>
        <v>358</v>
      </c>
      <c r="E67" s="24"/>
      <c r="F67" s="61" t="s">
        <v>106</v>
      </c>
      <c r="G67" s="64">
        <f>G66</f>
        <v>649</v>
      </c>
      <c r="H67" s="64">
        <f>H66</f>
        <v>65</v>
      </c>
      <c r="I67" s="9"/>
    </row>
    <row r="68" spans="2:9" ht="13" x14ac:dyDescent="0.3">
      <c r="B68" s="8"/>
      <c r="C68" s="31" t="s">
        <v>107</v>
      </c>
      <c r="D68" s="25">
        <v>358</v>
      </c>
      <c r="E68" s="23"/>
      <c r="F68" s="61" t="s">
        <v>108</v>
      </c>
      <c r="G68" s="65">
        <f>G67</f>
        <v>649</v>
      </c>
      <c r="H68" s="65">
        <f>H67</f>
        <v>65</v>
      </c>
      <c r="I68" s="9"/>
    </row>
    <row r="69" spans="2:9" ht="13" x14ac:dyDescent="0.3">
      <c r="B69" s="8"/>
      <c r="C69" s="29" t="s">
        <v>109</v>
      </c>
      <c r="D69" s="27">
        <f>D64+D65-D67</f>
        <v>78253</v>
      </c>
      <c r="E69" s="23"/>
      <c r="F69" s="59" t="s">
        <v>110</v>
      </c>
      <c r="G69" s="63"/>
      <c r="H69" s="32"/>
      <c r="I69" s="9"/>
    </row>
    <row r="70" spans="2:9" ht="13" x14ac:dyDescent="0.3">
      <c r="B70" s="8"/>
      <c r="C70" s="29" t="s">
        <v>111</v>
      </c>
      <c r="D70" s="27">
        <f>D71+D72</f>
        <v>5279</v>
      </c>
      <c r="E70" s="24"/>
      <c r="F70" s="61" t="s">
        <v>112</v>
      </c>
      <c r="G70" s="64">
        <v>154018</v>
      </c>
      <c r="H70" s="64">
        <v>15402</v>
      </c>
      <c r="I70" s="9"/>
    </row>
    <row r="71" spans="2:9" x14ac:dyDescent="0.25">
      <c r="B71" s="8"/>
      <c r="C71" s="31" t="s">
        <v>113</v>
      </c>
      <c r="D71" s="25">
        <v>-538</v>
      </c>
      <c r="E71" s="24"/>
      <c r="F71" s="61" t="s">
        <v>114</v>
      </c>
      <c r="G71" s="65">
        <f>G70</f>
        <v>154018</v>
      </c>
      <c r="H71" s="65">
        <f>H70</f>
        <v>15402</v>
      </c>
      <c r="I71" s="9"/>
    </row>
    <row r="72" spans="2:9" ht="13" x14ac:dyDescent="0.3">
      <c r="B72" s="8"/>
      <c r="C72" s="31" t="s">
        <v>115</v>
      </c>
      <c r="D72" s="25">
        <v>5817</v>
      </c>
      <c r="E72" s="23"/>
      <c r="F72" s="59" t="s">
        <v>116</v>
      </c>
      <c r="G72" s="66">
        <f>G64+G68+G71</f>
        <v>1101765</v>
      </c>
      <c r="H72" s="67">
        <f>H64+H68+H71</f>
        <v>91235</v>
      </c>
      <c r="I72" s="9"/>
    </row>
    <row r="73" spans="2:9" ht="13" x14ac:dyDescent="0.3">
      <c r="B73" s="8"/>
      <c r="C73" s="29" t="s">
        <v>117</v>
      </c>
      <c r="D73" s="27">
        <f>D69+D70</f>
        <v>83532</v>
      </c>
      <c r="E73" s="23"/>
      <c r="F73" s="59" t="s">
        <v>118</v>
      </c>
      <c r="G73" s="60"/>
      <c r="H73" s="68"/>
      <c r="I73" s="9"/>
    </row>
    <row r="74" spans="2:9" ht="13" x14ac:dyDescent="0.3">
      <c r="B74" s="8"/>
      <c r="C74" s="29" t="s">
        <v>119</v>
      </c>
      <c r="D74" s="27">
        <f>SUM(D75:D78)</f>
        <v>53583</v>
      </c>
      <c r="E74" s="24"/>
      <c r="F74" s="69" t="s">
        <v>120</v>
      </c>
      <c r="G74" s="70"/>
      <c r="H74" s="65">
        <f>H75+H76+H77</f>
        <v>108927</v>
      </c>
      <c r="I74" s="9"/>
    </row>
    <row r="75" spans="2:9" x14ac:dyDescent="0.25">
      <c r="B75" s="8"/>
      <c r="C75" s="31" t="s">
        <v>121</v>
      </c>
      <c r="D75" s="25">
        <v>11465</v>
      </c>
      <c r="E75" s="24"/>
      <c r="F75" s="71" t="s">
        <v>122</v>
      </c>
      <c r="G75" s="72"/>
      <c r="H75" s="51">
        <v>93460</v>
      </c>
      <c r="I75" s="9"/>
    </row>
    <row r="76" spans="2:9" x14ac:dyDescent="0.25">
      <c r="B76" s="8"/>
      <c r="C76" s="31" t="s">
        <v>123</v>
      </c>
      <c r="D76" s="25">
        <v>40101</v>
      </c>
      <c r="E76" s="24"/>
      <c r="F76" s="71" t="s">
        <v>124</v>
      </c>
      <c r="G76" s="72"/>
      <c r="H76" s="51">
        <v>65</v>
      </c>
      <c r="I76" s="9"/>
    </row>
    <row r="77" spans="2:9" x14ac:dyDescent="0.25">
      <c r="B77" s="8"/>
      <c r="C77" s="31" t="s">
        <v>125</v>
      </c>
      <c r="D77" s="25">
        <v>540</v>
      </c>
      <c r="E77" s="24"/>
      <c r="F77" s="71" t="s">
        <v>126</v>
      </c>
      <c r="G77" s="72"/>
      <c r="H77" s="51">
        <v>15402</v>
      </c>
      <c r="I77" s="9"/>
    </row>
    <row r="78" spans="2:9" ht="13" x14ac:dyDescent="0.3">
      <c r="B78" s="8"/>
      <c r="C78" s="31" t="s">
        <v>127</v>
      </c>
      <c r="D78" s="25">
        <v>1477</v>
      </c>
      <c r="E78" s="23"/>
      <c r="F78" s="69" t="s">
        <v>128</v>
      </c>
      <c r="G78" s="73"/>
      <c r="H78" s="65">
        <f>H79</f>
        <v>46167</v>
      </c>
      <c r="I78" s="9"/>
    </row>
    <row r="79" spans="2:9" ht="13" x14ac:dyDescent="0.3">
      <c r="B79" s="8"/>
      <c r="C79" s="29" t="s">
        <v>129</v>
      </c>
      <c r="D79" s="27">
        <f>D73-D74</f>
        <v>29949</v>
      </c>
      <c r="E79" s="23"/>
      <c r="F79" s="71" t="s">
        <v>122</v>
      </c>
      <c r="G79" s="72"/>
      <c r="H79" s="51">
        <v>46167</v>
      </c>
      <c r="I79" s="9"/>
    </row>
    <row r="80" spans="2:9" ht="13" x14ac:dyDescent="0.3">
      <c r="B80" s="8"/>
      <c r="C80" s="29" t="s">
        <v>130</v>
      </c>
      <c r="D80" s="27">
        <f>D81</f>
        <v>0</v>
      </c>
      <c r="E80" s="24"/>
      <c r="F80" s="69" t="s">
        <v>131</v>
      </c>
      <c r="G80" s="73"/>
      <c r="H80" s="64">
        <v>0</v>
      </c>
      <c r="I80" s="9"/>
    </row>
    <row r="81" spans="2:9" x14ac:dyDescent="0.25">
      <c r="B81" s="8"/>
      <c r="C81" s="31" t="s">
        <v>132</v>
      </c>
      <c r="D81" s="25"/>
      <c r="E81" s="24"/>
      <c r="F81" s="69" t="s">
        <v>133</v>
      </c>
      <c r="G81" s="73"/>
      <c r="H81" s="65">
        <f>H74+H78</f>
        <v>155094</v>
      </c>
      <c r="I81" s="9"/>
    </row>
    <row r="82" spans="2:9" ht="13" x14ac:dyDescent="0.3">
      <c r="B82" s="8"/>
      <c r="C82" s="29" t="s">
        <v>134</v>
      </c>
      <c r="D82" s="27">
        <f>+D79-D80</f>
        <v>29949</v>
      </c>
      <c r="E82" s="23"/>
      <c r="F82" s="74" t="s">
        <v>135</v>
      </c>
      <c r="G82" s="75"/>
      <c r="H82" s="76">
        <f>H81/G72</f>
        <v>0.1407686757157833</v>
      </c>
      <c r="I82" s="9"/>
    </row>
    <row r="83" spans="2:9" ht="13" x14ac:dyDescent="0.3">
      <c r="B83" s="8"/>
      <c r="C83" s="29" t="s">
        <v>136</v>
      </c>
      <c r="D83" s="25">
        <v>-2024</v>
      </c>
      <c r="E83" s="23"/>
      <c r="F83" s="83" t="s">
        <v>137</v>
      </c>
      <c r="G83" s="84"/>
      <c r="H83" s="85"/>
      <c r="I83" s="9"/>
    </row>
    <row r="84" spans="2:9" ht="13" x14ac:dyDescent="0.3">
      <c r="B84" s="8"/>
      <c r="C84" s="29" t="s">
        <v>138</v>
      </c>
      <c r="D84" s="27">
        <f>+D82+D83</f>
        <v>27925</v>
      </c>
      <c r="E84" s="23"/>
      <c r="F84" s="86" t="s">
        <v>139</v>
      </c>
      <c r="G84" s="87"/>
      <c r="H84" s="88"/>
      <c r="I84" s="9"/>
    </row>
    <row r="85" spans="2:9" ht="13" x14ac:dyDescent="0.3">
      <c r="B85" s="8"/>
      <c r="C85" s="29" t="s">
        <v>140</v>
      </c>
      <c r="D85" s="25">
        <v>-9662</v>
      </c>
      <c r="E85" s="24"/>
      <c r="F85" s="89"/>
      <c r="G85" s="90"/>
      <c r="H85" s="91"/>
      <c r="I85" s="9"/>
    </row>
    <row r="86" spans="2:9" ht="13" x14ac:dyDescent="0.3">
      <c r="B86" s="8"/>
      <c r="C86" s="77" t="s">
        <v>73</v>
      </c>
      <c r="D86" s="27">
        <f>D84+D85</f>
        <v>18263</v>
      </c>
      <c r="E86" s="23"/>
      <c r="F86" s="2"/>
      <c r="G86" s="2"/>
      <c r="H86" s="78" t="s">
        <v>141</v>
      </c>
      <c r="I86" s="9"/>
    </row>
    <row r="87" spans="2:9" ht="3.75" customHeight="1" thickBot="1" x14ac:dyDescent="0.3">
      <c r="B87" s="79"/>
      <c r="C87" s="80"/>
      <c r="D87" s="81"/>
      <c r="E87" s="81"/>
      <c r="F87" s="81"/>
      <c r="G87" s="81"/>
      <c r="H87" s="81"/>
      <c r="I87" s="82"/>
    </row>
  </sheetData>
  <mergeCells count="15">
    <mergeCell ref="C48:D48"/>
    <mergeCell ref="F48:H48"/>
    <mergeCell ref="C6:H6"/>
    <mergeCell ref="C7:H7"/>
    <mergeCell ref="C8:H8"/>
    <mergeCell ref="C47:D47"/>
    <mergeCell ref="F47:H47"/>
    <mergeCell ref="F83:H83"/>
    <mergeCell ref="F84:H85"/>
    <mergeCell ref="C49:D49"/>
    <mergeCell ref="F49:H49"/>
    <mergeCell ref="F58:H58"/>
    <mergeCell ref="F59:H59"/>
    <mergeCell ref="F60:H60"/>
    <mergeCell ref="F61:H61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ignoredErrors>
    <ignoredError sqref="D10 D20 D29 H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SEP21</vt:lpstr>
      <vt:lpstr>'SEP21'!Área_de_impresión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Eduardo Gómez Fernández</dc:creator>
  <cp:lastModifiedBy>Liliana Beatriz Curi Palomino</cp:lastModifiedBy>
  <dcterms:created xsi:type="dcterms:W3CDTF">2021-10-21T17:32:09Z</dcterms:created>
  <dcterms:modified xsi:type="dcterms:W3CDTF">2026-02-09T23:02:42Z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2026-02-09T23:02:03Z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cfdcb4d2-4323-4106-bbc3-93d98a888409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